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2. Centro" sheetId="26" r:id="rId3"/>
    <sheet name="3. Áncash" sheetId="18" r:id="rId4"/>
    <sheet name="4. Apurímac" sheetId="19" r:id="rId5"/>
    <sheet name="5. Ayacucho" sheetId="20" r:id="rId6"/>
    <sheet name="6. Huancavelica" sheetId="21" r:id="rId7"/>
    <sheet name="7. Huánuco" sheetId="27" r:id="rId8"/>
    <sheet name="8. Ica" sheetId="28" r:id="rId9"/>
    <sheet name="9. Junín" sheetId="29" r:id="rId10"/>
    <sheet name="10. Pasco" sheetId="30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CM">[1]Data!$B$1</definedName>
    <definedName name="CR">[1]Data!$Q$1</definedName>
    <definedName name="d" localSheetId="10">#REF!</definedName>
    <definedName name="d" localSheetId="7">#REF!</definedName>
    <definedName name="d" localSheetId="8">#REF!</definedName>
    <definedName name="d" localSheetId="9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10">#REF!</definedName>
    <definedName name="GAdmin" localSheetId="7">#REF!</definedName>
    <definedName name="GAdmin" localSheetId="8">#REF!</definedName>
    <definedName name="GAdmin" localSheetId="9">#REF!</definedName>
    <definedName name="GAdmin">#REF!</definedName>
    <definedName name="Indic.Propuestos" localSheetId="10">'[4]Ctas-Ind (1)'!#REF!</definedName>
    <definedName name="Indic.Propuestos" localSheetId="7">'[4]Ctas-Ind (1)'!#REF!</definedName>
    <definedName name="Indic.Propuestos" localSheetId="8">'[4]Ctas-Ind (1)'!#REF!</definedName>
    <definedName name="Indic.Propuestos" localSheetId="9">'[4]Ctas-Ind (1)'!#REF!</definedName>
    <definedName name="Indic.Propuestos">'[4]Ctas-Ind (1)'!#REF!</definedName>
    <definedName name="INDICE" localSheetId="10">[5]!INDICE</definedName>
    <definedName name="INDICE" localSheetId="7">[5]!INDICE</definedName>
    <definedName name="INDICE" localSheetId="8">[5]!INDICE</definedName>
    <definedName name="INDICE" localSheetId="9">[5]!INDICE</definedName>
    <definedName name="INDICE">[5]!INDICE</definedName>
    <definedName name="IngresF" localSheetId="10">#REF!</definedName>
    <definedName name="IngresF" localSheetId="7">#REF!</definedName>
    <definedName name="IngresF" localSheetId="8">#REF!</definedName>
    <definedName name="IngresF" localSheetId="9">#REF!</definedName>
    <definedName name="IngresF">#REF!</definedName>
    <definedName name="MFinanc" localSheetId="10">#REF!</definedName>
    <definedName name="MFinanc" localSheetId="7">#REF!</definedName>
    <definedName name="MFinanc" localSheetId="8">#REF!</definedName>
    <definedName name="MFinanc" localSheetId="9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10">#REF!</definedName>
    <definedName name="Utilid" localSheetId="7">#REF!</definedName>
    <definedName name="Utilid" localSheetId="8">#REF!</definedName>
    <definedName name="Utilid" localSheetId="9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N61" i="26" l="1"/>
  <c r="N60" i="26"/>
  <c r="N59" i="26"/>
  <c r="N58" i="26"/>
  <c r="N57" i="26"/>
  <c r="N56" i="26"/>
  <c r="N55" i="26"/>
  <c r="N54" i="26"/>
  <c r="N53" i="26"/>
  <c r="N52" i="26"/>
  <c r="N51" i="26"/>
  <c r="N50" i="26"/>
  <c r="N49" i="26"/>
  <c r="N25" i="21" l="1"/>
  <c r="M25" i="21"/>
  <c r="L25" i="21"/>
  <c r="K25" i="21"/>
  <c r="J25" i="21"/>
  <c r="I25" i="21"/>
  <c r="H25" i="21"/>
  <c r="G25" i="21"/>
  <c r="F25" i="21"/>
  <c r="E25" i="21"/>
  <c r="D25" i="21"/>
  <c r="C25" i="21"/>
  <c r="O25" i="21" s="1"/>
  <c r="N25" i="20"/>
  <c r="M25" i="20"/>
  <c r="L25" i="20"/>
  <c r="K25" i="20"/>
  <c r="J25" i="20"/>
  <c r="I25" i="20"/>
  <c r="H25" i="20"/>
  <c r="G25" i="20"/>
  <c r="F25" i="20"/>
  <c r="E25" i="20"/>
  <c r="D25" i="20"/>
  <c r="C25" i="20"/>
  <c r="O25" i="20" s="1"/>
  <c r="N25" i="19"/>
  <c r="M25" i="19"/>
  <c r="L25" i="19"/>
  <c r="K25" i="19"/>
  <c r="J25" i="19"/>
  <c r="I25" i="19"/>
  <c r="H25" i="19"/>
  <c r="G25" i="19"/>
  <c r="F25" i="19"/>
  <c r="E25" i="19"/>
  <c r="D25" i="19"/>
  <c r="C25" i="19"/>
  <c r="O25" i="19" s="1"/>
  <c r="N25" i="18"/>
  <c r="M25" i="18"/>
  <c r="L25" i="18"/>
  <c r="K25" i="18"/>
  <c r="J25" i="18"/>
  <c r="I25" i="18"/>
  <c r="H25" i="18"/>
  <c r="G25" i="18"/>
  <c r="F25" i="18"/>
  <c r="E25" i="18"/>
  <c r="D25" i="18"/>
  <c r="C25" i="18"/>
  <c r="O25" i="18" s="1"/>
  <c r="H22" i="30"/>
  <c r="H25" i="30" s="1"/>
  <c r="N25" i="30"/>
  <c r="M25" i="30"/>
  <c r="L25" i="30"/>
  <c r="K25" i="30"/>
  <c r="J25" i="30"/>
  <c r="I25" i="30"/>
  <c r="G25" i="30"/>
  <c r="F25" i="30"/>
  <c r="E25" i="30"/>
  <c r="D25" i="30"/>
  <c r="C25" i="30"/>
  <c r="N25" i="29"/>
  <c r="M25" i="29"/>
  <c r="L25" i="29"/>
  <c r="K25" i="29"/>
  <c r="J25" i="29"/>
  <c r="I25" i="29"/>
  <c r="H25" i="29"/>
  <c r="G25" i="29"/>
  <c r="F25" i="29"/>
  <c r="E25" i="29"/>
  <c r="D25" i="29"/>
  <c r="C25" i="29"/>
  <c r="O25" i="29" s="1"/>
  <c r="N25" i="28"/>
  <c r="M25" i="28"/>
  <c r="L25" i="28"/>
  <c r="K25" i="28"/>
  <c r="J25" i="28"/>
  <c r="I25" i="28"/>
  <c r="H25" i="28"/>
  <c r="G25" i="28"/>
  <c r="F25" i="28"/>
  <c r="E25" i="28"/>
  <c r="D25" i="28"/>
  <c r="C25" i="28"/>
  <c r="O25" i="28" s="1"/>
  <c r="D25" i="27"/>
  <c r="E25" i="27"/>
  <c r="F25" i="27"/>
  <c r="G25" i="27"/>
  <c r="H25" i="27"/>
  <c r="I25" i="27"/>
  <c r="J25" i="27"/>
  <c r="K25" i="27"/>
  <c r="L25" i="27"/>
  <c r="M25" i="27"/>
  <c r="N25" i="27"/>
  <c r="C25" i="27"/>
  <c r="O25" i="27"/>
  <c r="O25" i="30" l="1"/>
  <c r="P19" i="30"/>
  <c r="P19" i="29"/>
  <c r="P19" i="28"/>
  <c r="P19" i="27"/>
  <c r="P19" i="21"/>
  <c r="P19" i="20"/>
  <c r="P19" i="19"/>
  <c r="P19" i="18"/>
  <c r="L96" i="26"/>
  <c r="L95" i="26"/>
  <c r="L94" i="26"/>
  <c r="L93" i="26"/>
  <c r="L92" i="26"/>
  <c r="L91" i="26"/>
  <c r="L90" i="26"/>
  <c r="L89" i="26"/>
  <c r="F92" i="26"/>
  <c r="K92" i="26" s="1"/>
  <c r="M92" i="26" s="1"/>
  <c r="F96" i="26"/>
  <c r="K96" i="26" s="1"/>
  <c r="F95" i="26"/>
  <c r="K95" i="26" s="1"/>
  <c r="F93" i="26"/>
  <c r="K93" i="26" s="1"/>
  <c r="F94" i="26"/>
  <c r="K94" i="26" s="1"/>
  <c r="F91" i="26"/>
  <c r="K91" i="26" s="1"/>
  <c r="F89" i="26"/>
  <c r="K89" i="26" s="1"/>
  <c r="F90" i="26"/>
  <c r="K90" i="26" s="1"/>
  <c r="M96" i="26" l="1"/>
  <c r="M90" i="26"/>
  <c r="M95" i="26"/>
  <c r="M89" i="26"/>
  <c r="M94" i="26"/>
  <c r="M91" i="26"/>
  <c r="M93" i="26"/>
  <c r="F97" i="26"/>
  <c r="G90" i="26" s="1"/>
  <c r="L97" i="26"/>
  <c r="K97" i="26"/>
  <c r="D75" i="26"/>
  <c r="M61" i="26"/>
  <c r="M54" i="26"/>
  <c r="M53" i="26"/>
  <c r="M50" i="26"/>
  <c r="M55" i="26"/>
  <c r="M57" i="26"/>
  <c r="M58" i="26"/>
  <c r="M59" i="26"/>
  <c r="M52" i="26"/>
  <c r="M60" i="26"/>
  <c r="M51" i="26"/>
  <c r="M49" i="26"/>
  <c r="M56" i="26"/>
  <c r="E34" i="26"/>
  <c r="E38" i="26"/>
  <c r="D40" i="26"/>
  <c r="E40" i="26" s="1"/>
  <c r="D39" i="26"/>
  <c r="E39" i="26" s="1"/>
  <c r="D38" i="26"/>
  <c r="D37" i="26"/>
  <c r="E37" i="26" s="1"/>
  <c r="D36" i="26"/>
  <c r="E36" i="26" s="1"/>
  <c r="D35" i="26"/>
  <c r="E35" i="26" s="1"/>
  <c r="D34" i="26"/>
  <c r="D33" i="26"/>
  <c r="E33" i="26" s="1"/>
  <c r="D32" i="26"/>
  <c r="E32" i="26" s="1"/>
  <c r="D41" i="26"/>
  <c r="O9" i="26"/>
  <c r="N9" i="26"/>
  <c r="M9" i="26"/>
  <c r="L9" i="26"/>
  <c r="K9" i="26"/>
  <c r="J9" i="26"/>
  <c r="I9" i="26"/>
  <c r="H9" i="26"/>
  <c r="G9" i="26"/>
  <c r="F9" i="26"/>
  <c r="E9" i="26"/>
  <c r="D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C21" i="26" s="1"/>
  <c r="O18" i="26"/>
  <c r="N18" i="26"/>
  <c r="M18" i="26"/>
  <c r="L18" i="26"/>
  <c r="K18" i="26"/>
  <c r="K20" i="26" s="1"/>
  <c r="J18" i="26"/>
  <c r="I18" i="26"/>
  <c r="H18" i="26"/>
  <c r="G18" i="26"/>
  <c r="G20" i="26" s="1"/>
  <c r="F18" i="26"/>
  <c r="E18" i="26"/>
  <c r="D18" i="26"/>
  <c r="C18" i="26"/>
  <c r="C20" i="26" s="1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C9" i="26"/>
  <c r="O22" i="30"/>
  <c r="N22" i="30"/>
  <c r="M22" i="30"/>
  <c r="L22" i="30"/>
  <c r="K22" i="30"/>
  <c r="J22" i="30"/>
  <c r="I22" i="30"/>
  <c r="G22" i="30"/>
  <c r="F22" i="30"/>
  <c r="E22" i="30"/>
  <c r="D22" i="30"/>
  <c r="C22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O21" i="29" s="1"/>
  <c r="N20" i="29"/>
  <c r="M20" i="29"/>
  <c r="L20" i="29"/>
  <c r="K20" i="29"/>
  <c r="J20" i="29"/>
  <c r="I20" i="29"/>
  <c r="H20" i="29"/>
  <c r="G20" i="29"/>
  <c r="F20" i="29"/>
  <c r="E20" i="29"/>
  <c r="D20" i="29"/>
  <c r="C20" i="29"/>
  <c r="O20" i="29" s="1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O21" i="27" s="1"/>
  <c r="N20" i="27"/>
  <c r="M20" i="27"/>
  <c r="L20" i="27"/>
  <c r="K20" i="27"/>
  <c r="J20" i="27"/>
  <c r="I20" i="27"/>
  <c r="H20" i="27"/>
  <c r="G20" i="27"/>
  <c r="F20" i="27"/>
  <c r="E20" i="27"/>
  <c r="D20" i="27"/>
  <c r="C20" i="27"/>
  <c r="O20" i="27" s="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O21" i="20" s="1"/>
  <c r="N20" i="20"/>
  <c r="M20" i="20"/>
  <c r="L20" i="20"/>
  <c r="K20" i="20"/>
  <c r="J20" i="20"/>
  <c r="I20" i="20"/>
  <c r="H20" i="20"/>
  <c r="G20" i="20"/>
  <c r="F20" i="20"/>
  <c r="E20" i="20"/>
  <c r="D20" i="20"/>
  <c r="C20" i="20"/>
  <c r="O20" i="20" s="1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K22" i="26" l="1"/>
  <c r="G22" i="26"/>
  <c r="G92" i="26"/>
  <c r="G95" i="26"/>
  <c r="G89" i="26"/>
  <c r="G91" i="26"/>
  <c r="G94" i="26"/>
  <c r="G93" i="26"/>
  <c r="M97" i="26"/>
  <c r="M20" i="26"/>
  <c r="K21" i="26"/>
  <c r="G21" i="26"/>
  <c r="N22" i="26"/>
  <c r="G96" i="26"/>
  <c r="G97" i="26"/>
  <c r="M22" i="26"/>
  <c r="O22" i="26"/>
  <c r="C22" i="26"/>
  <c r="E20" i="26"/>
  <c r="I20" i="26"/>
  <c r="D22" i="26"/>
  <c r="H22" i="26"/>
  <c r="L22" i="26"/>
  <c r="F22" i="26"/>
  <c r="J22" i="26"/>
  <c r="N20" i="26"/>
  <c r="E21" i="26"/>
  <c r="M21" i="26"/>
  <c r="E41" i="26"/>
  <c r="E22" i="26"/>
  <c r="I22" i="26"/>
  <c r="I21" i="26"/>
  <c r="D20" i="26"/>
  <c r="H20" i="26"/>
  <c r="L20" i="26"/>
  <c r="D21" i="26"/>
  <c r="H21" i="26"/>
  <c r="L21" i="26"/>
  <c r="F20" i="26"/>
  <c r="J20" i="26"/>
  <c r="F21" i="26"/>
  <c r="J21" i="26"/>
  <c r="N21" i="26"/>
  <c r="O20" i="30"/>
  <c r="O21" i="30"/>
  <c r="O20" i="28"/>
  <c r="O21" i="28"/>
  <c r="O20" i="21"/>
  <c r="O21" i="21"/>
  <c r="O20" i="18"/>
  <c r="O20" i="19"/>
  <c r="O21" i="19"/>
  <c r="O21" i="18"/>
  <c r="O21" i="26" l="1"/>
  <c r="O20" i="26"/>
</calcChain>
</file>

<file path=xl/sharedStrings.xml><?xml version="1.0" encoding="utf-8"?>
<sst xmlns="http://schemas.openxmlformats.org/spreadsheetml/2006/main" count="580" uniqueCount="88">
  <si>
    <t>Índice</t>
  </si>
  <si>
    <t>Part. %</t>
  </si>
  <si>
    <t>Región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</si>
  <si>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</si>
  <si>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</si>
  <si>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</si>
  <si>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</si>
  <si>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</si>
  <si>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</si>
  <si>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</si>
  <si>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</si>
  <si>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</si>
  <si>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Agropecuario</t>
  </si>
  <si>
    <t>Lunes, 27 de noviembre de 2017</t>
  </si>
  <si>
    <t>Año \ Sector</t>
  </si>
  <si>
    <t>Agricultura, Ganadería, Caza y Silvicultura</t>
  </si>
  <si>
    <t>Pesca y Acuicultura</t>
  </si>
  <si>
    <t>Extracción de Petróleo, Gas y Minerales</t>
  </si>
  <si>
    <t>Manufactura</t>
  </si>
  <si>
    <t>Electricidad, Gas y Agua</t>
  </si>
  <si>
    <t>Construcción</t>
  </si>
  <si>
    <t>Comercio</t>
  </si>
  <si>
    <t>Transporte, Almacen., Correo y Mensajería</t>
  </si>
  <si>
    <t>Alojamiento y Restaurantes</t>
  </si>
  <si>
    <t>Telecom. y otros Serv. de Información</t>
  </si>
  <si>
    <t>Administración Pública y Defensa</t>
  </si>
  <si>
    <t>Otros servicios</t>
  </si>
  <si>
    <t>Valor Agregado Bruto</t>
  </si>
  <si>
    <t>E/: Estimado</t>
  </si>
  <si>
    <t>Fuentes: INEI, BCRP, MEF, MINCETUR, MINEM, MINAG, MTC, SUNAT.                                                                                                                                                                                                               Elaboración: CIE-PERUCÁMARAS</t>
  </si>
  <si>
    <t>Estructura 2016</t>
  </si>
  <si>
    <t>Estructura 2017</t>
  </si>
  <si>
    <t>(VAB a Miles de soles de 2007)</t>
  </si>
  <si>
    <t>ÁNCASH: Valor Agregado Bruto (VAB)  por Actividad Económica, 2007-2017*</t>
  </si>
  <si>
    <t>2017* E/</t>
  </si>
  <si>
    <t>Crec. 2017 (Var %)</t>
  </si>
  <si>
    <t>APURÍMAC: Valor Agregado Bruto (VAB)  por Actividad Económica, 2007-2017*</t>
  </si>
  <si>
    <t>AYACUCHO: Valor Agregado Bruto (VAB)  por Actividad Económica, 2007-2017*</t>
  </si>
  <si>
    <t>HUANCAVELICA: Valor Agregado Bruto (VAB)  por Actividad Económica, 2007-2017*</t>
  </si>
  <si>
    <t>HUÁNUCO: Valor Agregado Bruto (VAB)  por Actividad Económica, 2007-2017*</t>
  </si>
  <si>
    <t>ICA: Valor Agregado Bruto (VAB)  por Actividad Económica, 2007-2017*</t>
  </si>
  <si>
    <t>JUNÍN: Valor Agregado Bruto (VAB)  por Actividad Económica, 2007-2017*</t>
  </si>
  <si>
    <t>PASCO: Valor Agregado Bruto (VAB)  por Actividad Económica, 2007-2017*</t>
  </si>
  <si>
    <t>(VAB a Millones de soles de 2007)</t>
  </si>
  <si>
    <t>VAB</t>
  </si>
  <si>
    <t>Var. %</t>
  </si>
  <si>
    <t>Var. pp</t>
  </si>
  <si>
    <t xml:space="preserve">Fuentes: INEI, BCRP, MEF, MINCETUR, MINEM, MINAG, MTC, SUNAT.     </t>
  </si>
  <si>
    <t>Elaboración: CIE-PERUCÁMARAS</t>
  </si>
  <si>
    <t>2017*</t>
  </si>
  <si>
    <t>Millones de Soles al 2007</t>
  </si>
  <si>
    <t>Actividades Económicas</t>
  </si>
  <si>
    <t xml:space="preserve">Macro Región Centro: </t>
  </si>
  <si>
    <t>Mlls. S/</t>
  </si>
  <si>
    <t>Mlls. S/ 2017</t>
  </si>
  <si>
    <t>Mlls. S/ 2016</t>
  </si>
  <si>
    <t>Var. % 17/16</t>
  </si>
  <si>
    <t>Minería e Hidrocarburos</t>
  </si>
  <si>
    <t>Transporte y almacenamiento</t>
  </si>
  <si>
    <t>Otros servicios**</t>
  </si>
  <si>
    <t>M.R. Centro</t>
  </si>
  <si>
    <t>Crecimiento del PBI Por Regiones, estimado al 2017</t>
  </si>
  <si>
    <t>PBI Por Regiones, estimado al 2017</t>
  </si>
  <si>
    <t>Macro Región Centro: PBI Estimado por Actividades económicas al 2017</t>
  </si>
  <si>
    <t>Macro Región Centro: PBO Estimado por Actividad Económica  al 2017</t>
  </si>
  <si>
    <t>Macro Región Centro: PBI  2007-2017</t>
  </si>
  <si>
    <t>MACRO REGIÓN CENTRO: Producto Bruto Interno  por Actividad Económica, 2007-2017*</t>
  </si>
  <si>
    <t>I.</t>
  </si>
  <si>
    <t>II.</t>
  </si>
  <si>
    <t>III.</t>
  </si>
  <si>
    <t>IV.</t>
  </si>
  <si>
    <t>Par. % 2017</t>
  </si>
  <si>
    <t>Actividad Económica</t>
  </si>
  <si>
    <t>Aporte al crecimiento</t>
  </si>
  <si>
    <t>Aporte al Crecimiento</t>
  </si>
  <si>
    <t>Aporte p.p</t>
  </si>
  <si>
    <t>Nota: No se considera Otros servicios.</t>
  </si>
  <si>
    <t>"Estimado de crecimiento económico de las regiones para el 2017"</t>
  </si>
  <si>
    <t>Información ampliada del Reporte Regional de la Macro Región Centro - Edición N° 267</t>
  </si>
  <si>
    <t>Macro Región Centro: Estimado de crecimiento económico - 2017</t>
  </si>
  <si>
    <t>Áncash: Estimado de crecimiento económico - 2017</t>
  </si>
  <si>
    <t>Apurímac: Estimado de crecimiento económico - 2017</t>
  </si>
  <si>
    <t>Ayacucho: Estimado de crecimiento económico - 2017</t>
  </si>
  <si>
    <t>Huancavelica: Estimado de crecimiento económico - 2017</t>
  </si>
  <si>
    <t>Huánuco: Estimado de crecimiento económico - 2017</t>
  </si>
  <si>
    <t>Ica: Estimado de crecimiento económico - 2017</t>
  </si>
  <si>
    <t>Junín: Estimado de crecimiento económico - 2017</t>
  </si>
  <si>
    <t>Pasco: Estimado de crecimiento económico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</si>
</sst>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0"/>
      <color theme="5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6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" fillId="0" borderId="0"/>
    <xf numFmtId="9" fontId="9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2" applyFill="1" applyAlignment="1">
      <alignment horizontal="right"/>
    </xf>
    <xf numFmtId="0" fontId="0" fillId="2" borderId="1" xfId="0" applyFill="1" applyBorder="1"/>
    <xf numFmtId="0" fontId="13" fillId="2" borderId="0" xfId="0" applyFont="1" applyFill="1"/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4" fillId="2" borderId="0" xfId="2" applyFill="1"/>
    <xf numFmtId="0" fontId="4" fillId="0" borderId="0" xfId="2"/>
    <xf numFmtId="0" fontId="16" fillId="2" borderId="0" xfId="0" applyFont="1" applyFill="1"/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/>
    </xf>
    <xf numFmtId="164" fontId="6" fillId="2" borderId="2" xfId="1" applyNumberFormat="1" applyFont="1" applyFill="1" applyBorder="1"/>
    <xf numFmtId="3" fontId="6" fillId="2" borderId="2" xfId="0" applyNumberFormat="1" applyFont="1" applyFill="1" applyBorder="1"/>
    <xf numFmtId="0" fontId="19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3" fontId="16" fillId="2" borderId="2" xfId="0" applyNumberFormat="1" applyFont="1" applyFill="1" applyBorder="1"/>
    <xf numFmtId="0" fontId="15" fillId="3" borderId="2" xfId="0" applyFont="1" applyFill="1" applyBorder="1"/>
    <xf numFmtId="164" fontId="6" fillId="3" borderId="2" xfId="1" applyNumberFormat="1" applyFont="1" applyFill="1" applyBorder="1"/>
    <xf numFmtId="0" fontId="21" fillId="2" borderId="2" xfId="0" applyFont="1" applyFill="1" applyBorder="1"/>
    <xf numFmtId="164" fontId="22" fillId="2" borderId="2" xfId="1" applyNumberFormat="1" applyFont="1" applyFill="1" applyBorder="1"/>
    <xf numFmtId="0" fontId="20" fillId="2" borderId="2" xfId="0" applyFont="1" applyFill="1" applyBorder="1" applyAlignment="1">
      <alignment horizontal="center"/>
    </xf>
    <xf numFmtId="3" fontId="20" fillId="2" borderId="2" xfId="0" applyNumberFormat="1" applyFont="1" applyFill="1" applyBorder="1"/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/>
    <xf numFmtId="9" fontId="0" fillId="2" borderId="0" xfId="1" applyFont="1" applyFill="1"/>
    <xf numFmtId="164" fontId="0" fillId="2" borderId="0" xfId="1" applyNumberFormat="1" applyFont="1" applyFill="1"/>
    <xf numFmtId="165" fontId="6" fillId="2" borderId="2" xfId="0" applyNumberFormat="1" applyFont="1" applyFill="1" applyBorder="1"/>
    <xf numFmtId="0" fontId="24" fillId="2" borderId="0" xfId="0" applyFont="1" applyFill="1" applyAlignment="1">
      <alignment vertical="top"/>
    </xf>
    <xf numFmtId="0" fontId="24" fillId="2" borderId="0" xfId="0" applyFont="1" applyFill="1" applyAlignment="1"/>
    <xf numFmtId="3" fontId="0" fillId="2" borderId="0" xfId="0" applyNumberFormat="1" applyFill="1"/>
    <xf numFmtId="0" fontId="11" fillId="4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12" fillId="2" borderId="0" xfId="0" applyFont="1" applyFill="1"/>
    <xf numFmtId="3" fontId="13" fillId="2" borderId="0" xfId="0" applyNumberFormat="1" applyFont="1" applyFill="1"/>
    <xf numFmtId="0" fontId="0" fillId="2" borderId="0" xfId="0" applyFont="1" applyFill="1"/>
    <xf numFmtId="164" fontId="16" fillId="2" borderId="0" xfId="1" applyNumberFormat="1" applyFont="1" applyFill="1"/>
    <xf numFmtId="164" fontId="12" fillId="2" borderId="0" xfId="1" applyNumberFormat="1" applyFont="1" applyFill="1"/>
    <xf numFmtId="0" fontId="2" fillId="2" borderId="1" xfId="0" applyFont="1" applyFill="1" applyBorder="1" applyAlignment="1">
      <alignment horizontal="left"/>
    </xf>
    <xf numFmtId="3" fontId="0" fillId="2" borderId="0" xfId="1" applyNumberFormat="1" applyFont="1" applyFill="1"/>
    <xf numFmtId="0" fontId="25" fillId="2" borderId="0" xfId="0" applyFont="1" applyFill="1"/>
    <xf numFmtId="164" fontId="25" fillId="2" borderId="0" xfId="1" applyNumberFormat="1" applyFont="1" applyFill="1"/>
    <xf numFmtId="0" fontId="6" fillId="2" borderId="1" xfId="0" applyFont="1" applyFill="1" applyBorder="1"/>
    <xf numFmtId="165" fontId="6" fillId="3" borderId="2" xfId="1" applyNumberFormat="1" applyFont="1" applyFill="1" applyBorder="1"/>
    <xf numFmtId="4" fontId="6" fillId="2" borderId="2" xfId="1" applyNumberFormat="1" applyFont="1" applyFill="1" applyBorder="1"/>
    <xf numFmtId="0" fontId="2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23" fillId="2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</cellXfs>
  <cellStyles count="30">
    <cellStyle name="Euro" xfId="4"/>
    <cellStyle name="Euro 2" xfId="5"/>
    <cellStyle name="Euro 2 2" xfId="6"/>
    <cellStyle name="Hipervínculo" xfId="2" builtinId="8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PE" sz="1050"/>
              <a:t>Macro</a:t>
            </a:r>
            <a:r>
              <a:rPr lang="es-PE" sz="1050" baseline="0"/>
              <a:t> Región Centro: Crecimiento del PBI, 2007-2017*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851851851851856E-2"/>
          <c:y val="0.1792111111111111"/>
          <c:w val="0.88407796296296293"/>
          <c:h val="0.60204479166666669"/>
        </c:manualLayout>
      </c:layout>
      <c:barChart>
        <c:barDir val="col"/>
        <c:grouping val="clustered"/>
        <c:varyColors val="0"/>
        <c:ser>
          <c:idx val="0"/>
          <c:order val="0"/>
          <c:tx>
            <c:v>Var. %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2.3518518518518736E-3"/>
                  <c:y val="0.17638888888888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105833333333333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Centro'!$B$32:$B$41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2017*</c:v>
                </c:pt>
              </c:strCache>
            </c:strRef>
          </c:cat>
          <c:val>
            <c:numRef>
              <c:f>'2. Centro'!$D$32:$D$41</c:f>
              <c:numCache>
                <c:formatCode>0.0%</c:formatCode>
                <c:ptCount val="10"/>
                <c:pt idx="0">
                  <c:v>8.4738219649685975E-2</c:v>
                </c:pt>
                <c:pt idx="1">
                  <c:v>-1.8293278326639073E-2</c:v>
                </c:pt>
                <c:pt idx="2">
                  <c:v>2.2578202246281709E-2</c:v>
                </c:pt>
                <c:pt idx="3">
                  <c:v>4.5277228073325126E-2</c:v>
                </c:pt>
                <c:pt idx="4">
                  <c:v>6.9245556389222029E-2</c:v>
                </c:pt>
                <c:pt idx="5">
                  <c:v>5.7410975896947214E-2</c:v>
                </c:pt>
                <c:pt idx="6">
                  <c:v>-3.9928049850035396E-3</c:v>
                </c:pt>
                <c:pt idx="7">
                  <c:v>8.0819095793182694E-2</c:v>
                </c:pt>
                <c:pt idx="8">
                  <c:v>7.4499944791367012E-2</c:v>
                </c:pt>
                <c:pt idx="9">
                  <c:v>6.2035711336236199E-2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96736"/>
        <c:axId val="62198528"/>
      </c:barChart>
      <c:catAx>
        <c:axId val="621967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2198528"/>
        <c:crosses val="autoZero"/>
        <c:auto val="1"/>
        <c:lblAlgn val="ctr"/>
        <c:lblOffset val="100"/>
        <c:noMultiLvlLbl val="0"/>
      </c:catAx>
      <c:valAx>
        <c:axId val="62198528"/>
        <c:scaling>
          <c:orientation val="minMax"/>
          <c:max val="9.0000000000000024E-2"/>
          <c:min val="-2.0000000000000004E-2"/>
        </c:scaling>
        <c:delete val="1"/>
        <c:axPos val="l"/>
        <c:numFmt formatCode="0.0%" sourceLinked="1"/>
        <c:majorTickMark val="none"/>
        <c:minorTickMark val="none"/>
        <c:tickLblPos val="nextTo"/>
        <c:crossAx val="6219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291777777777785"/>
          <c:y val="0.10254513888888887"/>
          <c:w val="0.10082296296296296"/>
          <c:h val="7.974062499999999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Centro: Participación por Ramas de Actividad</a:t>
            </a:r>
            <a:r>
              <a:rPr lang="en-US" sz="1000" baseline="0"/>
              <a:t> Económica 2017*</a:t>
            </a:r>
          </a:p>
          <a:p>
            <a:pPr>
              <a:defRPr sz="1000"/>
            </a:pPr>
            <a:r>
              <a:rPr lang="en-US" sz="1000" baseline="0"/>
              <a:t>(% PBI)</a:t>
            </a:r>
            <a:r>
              <a:rPr lang="en-US" sz="1000"/>
              <a:t> </a:t>
            </a:r>
          </a:p>
        </c:rich>
      </c:tx>
      <c:layout>
        <c:manualLayout>
          <c:xMode val="edge"/>
          <c:yMode val="edge"/>
          <c:x val="0.17280815058580848"/>
          <c:y val="1.5679012345679012E-2"/>
        </c:manualLayout>
      </c:layout>
      <c:overlay val="0"/>
    </c:title>
    <c:autoTitleDeleted val="0"/>
    <c:view3D>
      <c:rotX val="25"/>
      <c:rotY val="1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84130383588714"/>
          <c:y val="0.14944074074074074"/>
          <c:w val="0.58250563763186669"/>
          <c:h val="0.84663981481481476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7.9488722908778564E-2"/>
                  <c:y val="-0.2146231481481481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1.3771057969289105E-2"/>
                  <c:y val="-3.130925925925925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9234007848512798E-2"/>
                  <c:y val="-3.644876543209876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9874539509039589E-2"/>
                  <c:y val="-7.089506172839506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2.1164711181177482E-2"/>
                  <c:y val="-5.444228395061728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1067079846577471"/>
                  <c:y val="-2.370987654320987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1.9639269563888683E-2"/>
                  <c:y val="-3.836882716049382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9.7145651441026645E-2"/>
                  <c:y val="1.459598765432098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2.1647757469754E-2"/>
                  <c:y val="6.072808641975308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'2. Centro'!$C$67:$C$75</c:f>
              <c:strCache>
                <c:ptCount val="9"/>
                <c:pt idx="0">
                  <c:v>Minería e Hidrocarburos</c:v>
                </c:pt>
                <c:pt idx="1">
                  <c:v>Agropecuario</c:v>
                </c:pt>
                <c:pt idx="2">
                  <c:v>Manufactura</c:v>
                </c:pt>
                <c:pt idx="3">
                  <c:v>Comercio</c:v>
                </c:pt>
                <c:pt idx="4">
                  <c:v>Construcción</c:v>
                </c:pt>
                <c:pt idx="5">
                  <c:v>Administración Pública y Defensa</c:v>
                </c:pt>
                <c:pt idx="6">
                  <c:v>Transporte y almacenamiento</c:v>
                </c:pt>
                <c:pt idx="7">
                  <c:v>Electricidad, Gas y Agua</c:v>
                </c:pt>
                <c:pt idx="8">
                  <c:v>Otros servicios**</c:v>
                </c:pt>
              </c:strCache>
            </c:strRef>
          </c:cat>
          <c:val>
            <c:numRef>
              <c:f>'2. Centro'!$D$67:$D$75</c:f>
              <c:numCache>
                <c:formatCode>#,##0</c:formatCode>
                <c:ptCount val="9"/>
                <c:pt idx="0">
                  <c:v>27980.000506601755</c:v>
                </c:pt>
                <c:pt idx="1">
                  <c:v>6692.9417575536199</c:v>
                </c:pt>
                <c:pt idx="2">
                  <c:v>6346.7346494801759</c:v>
                </c:pt>
                <c:pt idx="3">
                  <c:v>6288.2265380271838</c:v>
                </c:pt>
                <c:pt idx="4">
                  <c:v>5781.3902150743161</c:v>
                </c:pt>
                <c:pt idx="5">
                  <c:v>4235.5405970267066</c:v>
                </c:pt>
                <c:pt idx="6">
                  <c:v>3355.9232378301645</c:v>
                </c:pt>
                <c:pt idx="7">
                  <c:v>2320.3499492031133</c:v>
                </c:pt>
                <c:pt idx="8">
                  <c:v>15523.869520052536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Macro Región Centro: Crecimiento estimado por Actividades Económicas, 2017*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051106249135319"/>
          <c:y val="0.1175925925925926"/>
          <c:w val="0.58560972222222218"/>
          <c:h val="0.77657407407407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0.24400462962962952"/>
                  <c:y val="-9.7993827160493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Centro'!$J$67:$J$78</c:f>
              <c:strCache>
                <c:ptCount val="12"/>
                <c:pt idx="0">
                  <c:v>Pesca y Acuicultura</c:v>
                </c:pt>
                <c:pt idx="1">
                  <c:v>Telecom. y otros Serv. de Información</c:v>
                </c:pt>
                <c:pt idx="2">
                  <c:v>Minería e Hidrocarburos</c:v>
                </c:pt>
                <c:pt idx="3">
                  <c:v>Electricidad, Gas y Agua</c:v>
                </c:pt>
                <c:pt idx="4">
                  <c:v>Administración Pública y Defensa</c:v>
                </c:pt>
                <c:pt idx="5">
                  <c:v>Otros servicios</c:v>
                </c:pt>
                <c:pt idx="6">
                  <c:v>Alojamiento y Restaurantes</c:v>
                </c:pt>
                <c:pt idx="7">
                  <c:v>Agropecuario</c:v>
                </c:pt>
                <c:pt idx="8">
                  <c:v>Transporte y almacenamiento</c:v>
                </c:pt>
                <c:pt idx="9">
                  <c:v>Comercio</c:v>
                </c:pt>
                <c:pt idx="10">
                  <c:v>Construcción</c:v>
                </c:pt>
                <c:pt idx="11">
                  <c:v>Manufactura</c:v>
                </c:pt>
              </c:strCache>
            </c:strRef>
          </c:cat>
          <c:val>
            <c:numRef>
              <c:f>'2. Centro'!$K$67:$K$78</c:f>
              <c:numCache>
                <c:formatCode>0.0%</c:formatCode>
                <c:ptCount val="12"/>
                <c:pt idx="0">
                  <c:v>0.41246039601815832</c:v>
                </c:pt>
                <c:pt idx="1">
                  <c:v>0.10729682436336674</c:v>
                </c:pt>
                <c:pt idx="2">
                  <c:v>0.10298612423777498</c:v>
                </c:pt>
                <c:pt idx="3">
                  <c:v>6.2393352802927904E-2</c:v>
                </c:pt>
                <c:pt idx="4">
                  <c:v>5.6743394581708184E-2</c:v>
                </c:pt>
                <c:pt idx="5">
                  <c:v>5.3814814378572606E-2</c:v>
                </c:pt>
                <c:pt idx="6">
                  <c:v>4.2377237978479476E-2</c:v>
                </c:pt>
                <c:pt idx="7">
                  <c:v>3.9627625467606675E-2</c:v>
                </c:pt>
                <c:pt idx="8">
                  <c:v>3.3475148243687691E-2</c:v>
                </c:pt>
                <c:pt idx="9">
                  <c:v>3.3012079140722461E-2</c:v>
                </c:pt>
                <c:pt idx="10">
                  <c:v>8.1777410346188795E-3</c:v>
                </c:pt>
                <c:pt idx="11">
                  <c:v>1.4558797369843557E-3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333504"/>
        <c:axId val="83336192"/>
      </c:barChart>
      <c:catAx>
        <c:axId val="8333350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83336192"/>
        <c:crosses val="autoZero"/>
        <c:auto val="1"/>
        <c:lblAlgn val="ctr"/>
        <c:lblOffset val="100"/>
        <c:noMultiLvlLbl val="0"/>
      </c:catAx>
      <c:valAx>
        <c:axId val="83336192"/>
        <c:scaling>
          <c:orientation val="minMax"/>
          <c:max val="0.17"/>
          <c:min val="0"/>
        </c:scaling>
        <c:delete val="1"/>
        <c:axPos val="t"/>
        <c:numFmt formatCode="0.0%" sourceLinked="1"/>
        <c:majorTickMark val="out"/>
        <c:minorTickMark val="none"/>
        <c:tickLblPos val="nextTo"/>
        <c:crossAx val="8333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 Centro:  </a:t>
            </a:r>
          </a:p>
          <a:p>
            <a:pPr>
              <a:defRPr sz="1000"/>
            </a:pPr>
            <a:r>
              <a:rPr lang="es-PE" sz="1000"/>
              <a:t>Participación de las regiones en el PBI de la macro región, 2017*</a:t>
            </a:r>
          </a:p>
        </c:rich>
      </c:tx>
      <c:layout>
        <c:manualLayout>
          <c:xMode val="edge"/>
          <c:yMode val="edge"/>
          <c:x val="0.13628099173553718"/>
          <c:y val="1.44339176607506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60916249105227"/>
          <c:y val="0.12416777667660749"/>
          <c:w val="0.60527559055118108"/>
          <c:h val="0.79283719677407627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2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 Centro'!$D$107:$D$114</c:f>
              <c:strCache>
                <c:ptCount val="8"/>
                <c:pt idx="0">
                  <c:v>Áncash</c:v>
                </c:pt>
                <c:pt idx="1">
                  <c:v>Ica</c:v>
                </c:pt>
                <c:pt idx="2">
                  <c:v>Junín</c:v>
                </c:pt>
                <c:pt idx="3">
                  <c:v>Apurímac</c:v>
                </c:pt>
                <c:pt idx="4">
                  <c:v>Huánuco</c:v>
                </c:pt>
                <c:pt idx="5">
                  <c:v>Ayacucho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'2. Centro'!$E$107:$E$114</c:f>
              <c:numCache>
                <c:formatCode>0.0%</c:formatCode>
                <c:ptCount val="8"/>
                <c:pt idx="0">
                  <c:v>0.24678248285044069</c:v>
                </c:pt>
                <c:pt idx="1">
                  <c:v>0.20102782085804796</c:v>
                </c:pt>
                <c:pt idx="2">
                  <c:v>0.18899395321708318</c:v>
                </c:pt>
                <c:pt idx="3">
                  <c:v>0.10614472268987846</c:v>
                </c:pt>
                <c:pt idx="4">
                  <c:v>7.401433409072021E-2</c:v>
                </c:pt>
                <c:pt idx="5">
                  <c:v>7.0905673578055023E-2</c:v>
                </c:pt>
                <c:pt idx="6">
                  <c:v>6.998906317502282E-2</c:v>
                </c:pt>
                <c:pt idx="7">
                  <c:v>4.2141949540751504E-2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0314852172404064"/>
          <c:y val="0.36440414060226944"/>
          <c:w val="0.23241144443721395"/>
          <c:h val="0.3078987625472796"/>
        </c:manualLayout>
      </c:layout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Centro: Crecimiento estimado del PBI regional, 2017</a:t>
            </a:r>
          </a:p>
          <a:p>
            <a:pPr>
              <a:defRPr sz="1000"/>
            </a:pPr>
            <a:r>
              <a:rPr lang="en-US" sz="1000"/>
              <a:t>(Var. %)</a:t>
            </a:r>
          </a:p>
        </c:rich>
      </c:tx>
      <c:layout>
        <c:manualLayout>
          <c:xMode val="edge"/>
          <c:yMode val="edge"/>
          <c:x val="0.11147766323024054"/>
          <c:y val="2.25669924270267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04161052033444"/>
          <c:y val="0.18344180988463885"/>
          <c:w val="0.68114468165706099"/>
          <c:h val="0.66435508007580379"/>
        </c:manualLayout>
      </c:layout>
      <c:barChart>
        <c:barDir val="bar"/>
        <c:grouping val="clustered"/>
        <c:varyColors val="0"/>
        <c:ser>
          <c:idx val="0"/>
          <c:order val="0"/>
          <c:tx>
            <c:v>Var. % 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Centro'!$K$104:$K$111</c:f>
              <c:strCache>
                <c:ptCount val="8"/>
                <c:pt idx="0">
                  <c:v>Apurímac</c:v>
                </c:pt>
                <c:pt idx="1">
                  <c:v>Huánuco</c:v>
                </c:pt>
                <c:pt idx="2">
                  <c:v>Áncash</c:v>
                </c:pt>
                <c:pt idx="3">
                  <c:v>Ayacucho</c:v>
                </c:pt>
                <c:pt idx="4">
                  <c:v>Junín</c:v>
                </c:pt>
                <c:pt idx="5">
                  <c:v>Ica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'2. Centro'!$L$104:$L$111</c:f>
              <c:numCache>
                <c:formatCode>0.0%</c:formatCode>
                <c:ptCount val="8"/>
                <c:pt idx="0">
                  <c:v>0.23985627279356403</c:v>
                </c:pt>
                <c:pt idx="1">
                  <c:v>7.1396565798473421E-2</c:v>
                </c:pt>
                <c:pt idx="2">
                  <c:v>5.401770621103319E-2</c:v>
                </c:pt>
                <c:pt idx="3">
                  <c:v>5.262263684882984E-2</c:v>
                </c:pt>
                <c:pt idx="4">
                  <c:v>3.8182548790643089E-2</c:v>
                </c:pt>
                <c:pt idx="5">
                  <c:v>3.4845904551826568E-2</c:v>
                </c:pt>
                <c:pt idx="6">
                  <c:v>2.8350673508380497E-2</c:v>
                </c:pt>
                <c:pt idx="7">
                  <c:v>2.6900986466194432E-2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47104"/>
        <c:axId val="85248640"/>
      </c:barChart>
      <c:catAx>
        <c:axId val="8524710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es-PE"/>
          </a:p>
        </c:txPr>
        <c:crossAx val="85248640"/>
        <c:crosses val="autoZero"/>
        <c:auto val="1"/>
        <c:lblAlgn val="ctr"/>
        <c:lblOffset val="100"/>
        <c:noMultiLvlLbl val="0"/>
      </c:catAx>
      <c:valAx>
        <c:axId val="85248640"/>
        <c:scaling>
          <c:orientation val="minMax"/>
          <c:max val="0.12000000000000001"/>
          <c:min val="0"/>
        </c:scaling>
        <c:delete val="1"/>
        <c:axPos val="t"/>
        <c:numFmt formatCode="0.0%" sourceLinked="1"/>
        <c:majorTickMark val="out"/>
        <c:minorTickMark val="none"/>
        <c:tickLblPos val="nextTo"/>
        <c:crossAx val="8524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180975</xdr:colOff>
      <xdr:row>6</xdr:row>
      <xdr:rowOff>137223</xdr:rowOff>
    </xdr:from>
    <xdr:to>
      <xdr:col>11</xdr:col>
      <xdr:colOff>552451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314325</xdr:colOff>
      <xdr:row>27</xdr:row>
      <xdr:rowOff>42862</xdr:rowOff>
    </xdr:from>
    <xdr:to>
      <xdr:col>13</xdr:col>
      <xdr:colOff>246975</xdr:colOff>
      <xdr:row>42</xdr:row>
      <xdr:rowOff>65362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772047</xdr:colOff>
      <xdr:row>64</xdr:row>
      <xdr:rowOff>87175</xdr:rowOff>
    </xdr:from>
    <xdr:to>
      <xdr:col>7</xdr:col>
      <xdr:colOff>697311</xdr:colOff>
      <xdr:row>81</xdr:row>
      <xdr:rowOff>88675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457200</xdr:colOff>
      <xdr:row>47</xdr:row>
      <xdr:rowOff>152400</xdr:rowOff>
    </xdr:to>
    <xdr:sp macro="" textlink="">
      <xdr:nvSpPr>
        <xdr:cNvPr id="15" name="14 Flecha abajo"/>
        <xdr:cNvSpPr/>
      </xdr:nvSpPr>
      <xdr:spPr>
        <a:xfrm>
          <a:off x="11715750" y="85725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457200</xdr:colOff>
      <xdr:row>6</xdr:row>
      <xdr:rowOff>152400</xdr:rowOff>
    </xdr:to>
    <xdr:sp macro="" textlink="">
      <xdr:nvSpPr>
        <xdr:cNvPr id="16" name="15 Flecha abajo"/>
        <xdr:cNvSpPr/>
      </xdr:nvSpPr>
      <xdr:spPr>
        <a:xfrm>
          <a:off x="11715750" y="7620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328611</xdr:colOff>
      <xdr:row>64</xdr:row>
      <xdr:rowOff>80962</xdr:rowOff>
    </xdr:from>
    <xdr:to>
      <xdr:col>14</xdr:col>
      <xdr:colOff>542925</xdr:colOff>
      <xdr:row>81</xdr:row>
      <xdr:rowOff>82462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38101</xdr:colOff>
      <xdr:row>101</xdr:row>
      <xdr:rowOff>46944</xdr:rowOff>
    </xdr:from>
    <xdr:to>
      <xdr:col>7</xdr:col>
      <xdr:colOff>742951</xdr:colOff>
      <xdr:row>119</xdr:row>
      <xdr:rowOff>137432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561974</xdr:colOff>
      <xdr:row>101</xdr:row>
      <xdr:rowOff>61911</xdr:rowOff>
    </xdr:from>
    <xdr:to>
      <xdr:col>14</xdr:col>
      <xdr:colOff>495299</xdr:colOff>
      <xdr:row>119</xdr:row>
      <xdr:rowOff>9524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0.87147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09838"/>
          <a:ext cx="5400000" cy="370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0.86031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87405"/>
          <a:ext cx="5397213" cy="452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 i="1">
              <a:latin typeface="Arial Narrow" panose="020B0606020202030204" pitchFamily="34" charset="0"/>
            </a:rPr>
            <a:t>** Otros servicios incluyen: Telecomunicaciones, Alojamiento, Pesca y Otros servicios.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  <cdr:relSizeAnchor xmlns:cdr="http://schemas.openxmlformats.org/drawingml/2006/chartDrawing">
    <cdr:from>
      <cdr:x>0.01227</cdr:x>
      <cdr:y>0.71393</cdr:y>
    </cdr:from>
    <cdr:to>
      <cdr:x>0.27368</cdr:x>
      <cdr:y>0.82858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6153" y="2313125"/>
          <a:ext cx="1409700" cy="371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PBI</a:t>
          </a:r>
          <a:r>
            <a:rPr lang="es-PE" sz="800" baseline="0">
              <a:latin typeface="Arial Narrow" panose="020B0606020202030204" pitchFamily="34" charset="0"/>
            </a:rPr>
            <a:t> Estimado en la Macro Región:</a:t>
          </a:r>
        </a:p>
        <a:p xmlns:a="http://schemas.openxmlformats.org/drawingml/2006/main">
          <a:r>
            <a:rPr lang="es-PE" sz="800" baseline="0">
              <a:latin typeface="Arial Narrow" panose="020B0606020202030204" pitchFamily="34" charset="0"/>
            </a:rPr>
            <a:t>S/ 78,525 millones</a:t>
          </a:r>
          <a:endParaRPr lang="es-PE" sz="80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0.88929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881313"/>
          <a:ext cx="4320000" cy="358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  <cdr:relSizeAnchor xmlns:cdr="http://schemas.openxmlformats.org/drawingml/2006/chartDrawing">
    <cdr:from>
      <cdr:x>0.90476</cdr:x>
      <cdr:y>0.11906</cdr:y>
    </cdr:from>
    <cdr:to>
      <cdr:x>0.98056</cdr:x>
      <cdr:y>0.20432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33889" y="385763"/>
          <a:ext cx="3714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41.2%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0.88586</cdr:y>
    </cdr:from>
    <cdr:to>
      <cdr:x>1</cdr:x>
      <cdr:y>0.99657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870200"/>
          <a:ext cx="4572000" cy="358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0.85532</cdr:y>
    </cdr:from>
    <cdr:to>
      <cdr:x>1</cdr:x>
      <cdr:y>0.99736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346325"/>
          <a:ext cx="4572000" cy="389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  <cdr:relSizeAnchor xmlns:cdr="http://schemas.openxmlformats.org/drawingml/2006/chartDrawing">
    <cdr:from>
      <cdr:x>0.71959</cdr:x>
      <cdr:y>0.51763</cdr:y>
    </cdr:from>
    <cdr:to>
      <cdr:x>0.91753</cdr:x>
      <cdr:y>0.78843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324226" y="17478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  <cdr:relSizeAnchor xmlns:cdr="http://schemas.openxmlformats.org/drawingml/2006/chartDrawing">
    <cdr:from>
      <cdr:x>0.8701</cdr:x>
      <cdr:y>0.19323</cdr:y>
    </cdr:from>
    <cdr:to>
      <cdr:x>0.96289</cdr:x>
      <cdr:y>0.26093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019550" y="652464"/>
          <a:ext cx="4286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24.0%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D1" sqref="D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60" t="s">
        <v>78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2:18" ht="19.5" customHeight="1" x14ac:dyDescent="0.25">
      <c r="B4" s="61" t="s">
        <v>77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2:18" ht="15" customHeight="1" x14ac:dyDescent="0.25">
      <c r="B5" s="62" t="s">
        <v>13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2:18" ht="15" customHeight="1" x14ac:dyDescent="0.25">
      <c r="J6" s="6"/>
    </row>
    <row r="7" spans="2:18" ht="15" customHeight="1" x14ac:dyDescent="0.25">
      <c r="J7" s="6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B4" sqref="B4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82" t="s">
        <v>86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80" t="s">
        <v>41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x14ac:dyDescent="0.25">
      <c r="B7" s="71" t="s">
        <v>32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5" ht="45" x14ac:dyDescent="0.25">
      <c r="B8" s="20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1" t="s">
        <v>25</v>
      </c>
      <c r="N8" s="21" t="s">
        <v>26</v>
      </c>
      <c r="O8" s="21" t="s">
        <v>27</v>
      </c>
    </row>
    <row r="9" spans="2:15" x14ac:dyDescent="0.25">
      <c r="B9" s="17">
        <v>2007</v>
      </c>
      <c r="C9" s="19">
        <v>898497</v>
      </c>
      <c r="D9" s="19">
        <v>4934</v>
      </c>
      <c r="E9" s="19">
        <v>1618201</v>
      </c>
      <c r="F9" s="19">
        <v>1937721</v>
      </c>
      <c r="G9" s="19">
        <v>278486</v>
      </c>
      <c r="H9" s="19">
        <v>541434</v>
      </c>
      <c r="I9" s="19">
        <v>991703</v>
      </c>
      <c r="J9" s="19">
        <v>593546</v>
      </c>
      <c r="K9" s="19">
        <v>175343</v>
      </c>
      <c r="L9" s="19">
        <v>158229</v>
      </c>
      <c r="M9" s="19">
        <v>450679</v>
      </c>
      <c r="N9" s="19">
        <v>1591662</v>
      </c>
      <c r="O9" s="19">
        <v>9240435</v>
      </c>
    </row>
    <row r="10" spans="2:15" x14ac:dyDescent="0.25">
      <c r="B10" s="17">
        <v>2008</v>
      </c>
      <c r="C10" s="19">
        <v>1077874</v>
      </c>
      <c r="D10" s="19">
        <v>5234</v>
      </c>
      <c r="E10" s="19">
        <v>1859577</v>
      </c>
      <c r="F10" s="19">
        <v>1881536</v>
      </c>
      <c r="G10" s="19">
        <v>291180</v>
      </c>
      <c r="H10" s="19">
        <v>641316</v>
      </c>
      <c r="I10" s="19">
        <v>1119465</v>
      </c>
      <c r="J10" s="19">
        <v>622017</v>
      </c>
      <c r="K10" s="19">
        <v>192788</v>
      </c>
      <c r="L10" s="19">
        <v>196364</v>
      </c>
      <c r="M10" s="19">
        <v>471542</v>
      </c>
      <c r="N10" s="19">
        <v>1664962</v>
      </c>
      <c r="O10" s="19">
        <v>10023855</v>
      </c>
    </row>
    <row r="11" spans="2:15" x14ac:dyDescent="0.25">
      <c r="B11" s="17">
        <v>2009</v>
      </c>
      <c r="C11" s="19">
        <v>1019080</v>
      </c>
      <c r="D11" s="19">
        <v>4351</v>
      </c>
      <c r="E11" s="19">
        <v>1746142</v>
      </c>
      <c r="F11" s="19">
        <v>966248</v>
      </c>
      <c r="G11" s="19">
        <v>249647</v>
      </c>
      <c r="H11" s="19">
        <v>633296</v>
      </c>
      <c r="I11" s="19">
        <v>1109927</v>
      </c>
      <c r="J11" s="19">
        <v>594203</v>
      </c>
      <c r="K11" s="19">
        <v>195419</v>
      </c>
      <c r="L11" s="19">
        <v>221771</v>
      </c>
      <c r="M11" s="19">
        <v>544316</v>
      </c>
      <c r="N11" s="19">
        <v>1754677</v>
      </c>
      <c r="O11" s="19">
        <v>9039077</v>
      </c>
    </row>
    <row r="12" spans="2:15" x14ac:dyDescent="0.25">
      <c r="B12" s="17">
        <v>2010</v>
      </c>
      <c r="C12" s="19">
        <v>1116788</v>
      </c>
      <c r="D12" s="19">
        <v>4887</v>
      </c>
      <c r="E12" s="19">
        <v>1797727</v>
      </c>
      <c r="F12" s="19">
        <v>828320</v>
      </c>
      <c r="G12" s="19">
        <v>271123</v>
      </c>
      <c r="H12" s="19">
        <v>684063</v>
      </c>
      <c r="I12" s="19">
        <v>1269434</v>
      </c>
      <c r="J12" s="19">
        <v>678487</v>
      </c>
      <c r="K12" s="19">
        <v>209595</v>
      </c>
      <c r="L12" s="19">
        <v>256553</v>
      </c>
      <c r="M12" s="19">
        <v>568452</v>
      </c>
      <c r="N12" s="19">
        <v>1833230</v>
      </c>
      <c r="O12" s="19">
        <v>9518659</v>
      </c>
    </row>
    <row r="13" spans="2:15" x14ac:dyDescent="0.25">
      <c r="B13" s="17">
        <v>2011</v>
      </c>
      <c r="C13" s="19">
        <v>1252364</v>
      </c>
      <c r="D13" s="19">
        <v>5112</v>
      </c>
      <c r="E13" s="19">
        <v>1683039</v>
      </c>
      <c r="F13" s="19">
        <v>864283</v>
      </c>
      <c r="G13" s="19">
        <v>315424</v>
      </c>
      <c r="H13" s="19">
        <v>728185</v>
      </c>
      <c r="I13" s="19">
        <v>1374094</v>
      </c>
      <c r="J13" s="19">
        <v>714240</v>
      </c>
      <c r="K13" s="19">
        <v>230099</v>
      </c>
      <c r="L13" s="19">
        <v>295395</v>
      </c>
      <c r="M13" s="19">
        <v>598854</v>
      </c>
      <c r="N13" s="19">
        <v>1948396</v>
      </c>
      <c r="O13" s="19">
        <v>10009485</v>
      </c>
    </row>
    <row r="14" spans="2:15" x14ac:dyDescent="0.25">
      <c r="B14" s="17">
        <v>2012</v>
      </c>
      <c r="C14" s="19">
        <v>1266535</v>
      </c>
      <c r="D14" s="19">
        <v>8779</v>
      </c>
      <c r="E14" s="19">
        <v>1783176</v>
      </c>
      <c r="F14" s="19">
        <v>936572</v>
      </c>
      <c r="G14" s="19">
        <v>317391</v>
      </c>
      <c r="H14" s="19">
        <v>850725</v>
      </c>
      <c r="I14" s="19">
        <v>1519864</v>
      </c>
      <c r="J14" s="19">
        <v>766616</v>
      </c>
      <c r="K14" s="19">
        <v>250125</v>
      </c>
      <c r="L14" s="19">
        <v>335688</v>
      </c>
      <c r="M14" s="19">
        <v>639268</v>
      </c>
      <c r="N14" s="19">
        <v>2043819</v>
      </c>
      <c r="O14" s="19">
        <v>10718558</v>
      </c>
    </row>
    <row r="15" spans="2:15" x14ac:dyDescent="0.25">
      <c r="B15" s="17">
        <v>2013</v>
      </c>
      <c r="C15" s="19">
        <v>1205944</v>
      </c>
      <c r="D15" s="19">
        <v>7891</v>
      </c>
      <c r="E15" s="19">
        <v>1782778</v>
      </c>
      <c r="F15" s="19">
        <v>1018478</v>
      </c>
      <c r="G15" s="19">
        <v>324315</v>
      </c>
      <c r="H15" s="19">
        <v>940516</v>
      </c>
      <c r="I15" s="19">
        <v>1565105</v>
      </c>
      <c r="J15" s="19">
        <v>806393</v>
      </c>
      <c r="K15" s="19">
        <v>262494</v>
      </c>
      <c r="L15" s="19">
        <v>362122</v>
      </c>
      <c r="M15" s="19">
        <v>682602</v>
      </c>
      <c r="N15" s="19">
        <v>2136876</v>
      </c>
      <c r="O15" s="19">
        <v>11095514</v>
      </c>
    </row>
    <row r="16" spans="2:15" x14ac:dyDescent="0.25">
      <c r="B16" s="17">
        <v>2014</v>
      </c>
      <c r="C16" s="19">
        <v>1108100</v>
      </c>
      <c r="D16" s="19">
        <v>6635</v>
      </c>
      <c r="E16" s="19">
        <v>2945773</v>
      </c>
      <c r="F16" s="19">
        <v>985948</v>
      </c>
      <c r="G16" s="19">
        <v>334687</v>
      </c>
      <c r="H16" s="19">
        <v>949506</v>
      </c>
      <c r="I16" s="19">
        <v>1579571</v>
      </c>
      <c r="J16" s="19">
        <v>833672</v>
      </c>
      <c r="K16" s="19">
        <v>272649</v>
      </c>
      <c r="L16" s="19">
        <v>393226</v>
      </c>
      <c r="M16" s="19">
        <v>739056</v>
      </c>
      <c r="N16" s="19">
        <v>2238598</v>
      </c>
      <c r="O16" s="19">
        <v>12387421</v>
      </c>
    </row>
    <row r="17" spans="2:16" x14ac:dyDescent="0.25">
      <c r="B17" s="17">
        <v>2015</v>
      </c>
      <c r="C17" s="19">
        <v>1198014</v>
      </c>
      <c r="D17" s="19">
        <v>7320</v>
      </c>
      <c r="E17" s="19">
        <v>4619295</v>
      </c>
      <c r="F17" s="19">
        <v>929712</v>
      </c>
      <c r="G17" s="19">
        <v>363242</v>
      </c>
      <c r="H17" s="19">
        <v>969013</v>
      </c>
      <c r="I17" s="19">
        <v>1652973</v>
      </c>
      <c r="J17" s="19">
        <v>848169</v>
      </c>
      <c r="K17" s="19">
        <v>282637</v>
      </c>
      <c r="L17" s="19">
        <v>437443</v>
      </c>
      <c r="M17" s="19">
        <v>779537</v>
      </c>
      <c r="N17" s="19">
        <v>2376680</v>
      </c>
      <c r="O17" s="19">
        <v>14464035</v>
      </c>
    </row>
    <row r="18" spans="2:16" x14ac:dyDescent="0.25">
      <c r="B18" s="17">
        <v>2016</v>
      </c>
      <c r="C18" s="19">
        <v>1255212</v>
      </c>
      <c r="D18" s="19">
        <v>8575</v>
      </c>
      <c r="E18" s="19">
        <v>4232694</v>
      </c>
      <c r="F18" s="19">
        <v>889636</v>
      </c>
      <c r="G18" s="19">
        <v>318755</v>
      </c>
      <c r="H18" s="19">
        <v>922454</v>
      </c>
      <c r="I18" s="19">
        <v>1681074</v>
      </c>
      <c r="J18" s="19">
        <v>878897</v>
      </c>
      <c r="K18" s="19">
        <v>295411</v>
      </c>
      <c r="L18" s="19">
        <v>491232</v>
      </c>
      <c r="M18" s="19">
        <v>831963</v>
      </c>
      <c r="N18" s="19">
        <v>2489026</v>
      </c>
      <c r="O18" s="19">
        <v>14294929</v>
      </c>
    </row>
    <row r="19" spans="2:16" x14ac:dyDescent="0.25">
      <c r="B19" s="27" t="s">
        <v>34</v>
      </c>
      <c r="C19" s="28">
        <v>1356494.7254824599</v>
      </c>
      <c r="D19" s="28">
        <v>8579.6350391015494</v>
      </c>
      <c r="E19" s="28">
        <v>4352071.8824769454</v>
      </c>
      <c r="F19" s="28">
        <v>896345.62670753244</v>
      </c>
      <c r="G19" s="28">
        <v>344949.01561125298</v>
      </c>
      <c r="H19" s="28">
        <v>912635.40594610083</v>
      </c>
      <c r="I19" s="28">
        <v>1720337.1231094147</v>
      </c>
      <c r="J19" s="28">
        <v>905200.06586862798</v>
      </c>
      <c r="K19" s="28">
        <v>307145.76677605818</v>
      </c>
      <c r="L19" s="28">
        <v>537449.28712961322</v>
      </c>
      <c r="M19" s="28">
        <v>881868.09444029361</v>
      </c>
      <c r="N19" s="28">
        <v>2617669.1954138782</v>
      </c>
      <c r="O19" s="28">
        <v>14840745.824001279</v>
      </c>
      <c r="P19" s="53">
        <f>+O19/1000</f>
        <v>14840.745824001278</v>
      </c>
    </row>
    <row r="20" spans="2:16" x14ac:dyDescent="0.25">
      <c r="B20" s="23" t="s">
        <v>30</v>
      </c>
      <c r="C20" s="24">
        <f>+C18/$O$18</f>
        <v>8.7808201076059911E-2</v>
      </c>
      <c r="D20" s="24">
        <f t="shared" ref="D20:N20" si="0">+D18/$O$18</f>
        <v>5.9986307032374906E-4</v>
      </c>
      <c r="E20" s="24">
        <f t="shared" si="0"/>
        <v>0.29609758817270099</v>
      </c>
      <c r="F20" s="24">
        <f t="shared" si="0"/>
        <v>6.2234376959829599E-2</v>
      </c>
      <c r="G20" s="24">
        <f t="shared" si="0"/>
        <v>2.229846681994713E-2</v>
      </c>
      <c r="H20" s="24">
        <f t="shared" si="0"/>
        <v>6.4530156113402168E-2</v>
      </c>
      <c r="I20" s="24">
        <f t="shared" si="0"/>
        <v>0.11759932490745495</v>
      </c>
      <c r="J20" s="24">
        <f t="shared" si="0"/>
        <v>6.148313153566555E-2</v>
      </c>
      <c r="K20" s="24">
        <f t="shared" si="0"/>
        <v>2.0665440171126419E-2</v>
      </c>
      <c r="L20" s="24">
        <f t="shared" si="0"/>
        <v>3.4364074141256667E-2</v>
      </c>
      <c r="M20" s="24">
        <f t="shared" si="0"/>
        <v>5.8199869338280731E-2</v>
      </c>
      <c r="N20" s="24">
        <f t="shared" si="0"/>
        <v>0.17411950769395218</v>
      </c>
      <c r="O20" s="24">
        <f t="shared" ref="O20:O21" si="1">SUM(C20:N20)</f>
        <v>0.99999999999999978</v>
      </c>
    </row>
    <row r="21" spans="2:16" x14ac:dyDescent="0.25">
      <c r="B21" s="23" t="s">
        <v>31</v>
      </c>
      <c r="C21" s="24">
        <f>+C19/$O$19</f>
        <v>9.1403406646090604E-2</v>
      </c>
      <c r="D21" s="24">
        <f t="shared" ref="D21:N21" si="2">+D19/$O$19</f>
        <v>5.7811346820764811E-4</v>
      </c>
      <c r="E21" s="24">
        <f t="shared" si="2"/>
        <v>0.2932515612145673</v>
      </c>
      <c r="F21" s="24">
        <f t="shared" si="2"/>
        <v>6.0397613255926297E-2</v>
      </c>
      <c r="G21" s="24">
        <f t="shared" si="2"/>
        <v>2.3243374672813427E-2</v>
      </c>
      <c r="H21" s="24">
        <f t="shared" si="2"/>
        <v>6.1495252109913245E-2</v>
      </c>
      <c r="I21" s="24">
        <f t="shared" si="2"/>
        <v>0.11591985628695223</v>
      </c>
      <c r="J21" s="24">
        <f t="shared" si="2"/>
        <v>6.099424359149714E-2</v>
      </c>
      <c r="K21" s="24">
        <f t="shared" si="2"/>
        <v>2.0696113956707281E-2</v>
      </c>
      <c r="L21" s="24">
        <f t="shared" si="2"/>
        <v>3.6214439186770545E-2</v>
      </c>
      <c r="M21" s="24">
        <f t="shared" si="2"/>
        <v>5.9422087332975375E-2</v>
      </c>
      <c r="N21" s="24">
        <f t="shared" si="2"/>
        <v>0.17638393827757889</v>
      </c>
      <c r="O21" s="24">
        <f t="shared" si="1"/>
        <v>1</v>
      </c>
    </row>
    <row r="22" spans="2:16" x14ac:dyDescent="0.25">
      <c r="B22" s="25" t="s">
        <v>35</v>
      </c>
      <c r="C22" s="26">
        <f>+C19/C18-1</f>
        <v>8.0689736460820782E-2</v>
      </c>
      <c r="D22" s="26">
        <f t="shared" ref="D22:N22" si="3">+D19/D18-1</f>
        <v>5.4052934128856478E-4</v>
      </c>
      <c r="E22" s="26">
        <f t="shared" si="3"/>
        <v>2.8203759231578251E-2</v>
      </c>
      <c r="F22" s="26">
        <f t="shared" si="3"/>
        <v>7.5419910025362746E-3</v>
      </c>
      <c r="G22" s="26">
        <f t="shared" si="3"/>
        <v>8.2176014842913814E-2</v>
      </c>
      <c r="H22" s="26">
        <f t="shared" si="3"/>
        <v>-1.0643993146432384E-2</v>
      </c>
      <c r="I22" s="26">
        <f t="shared" si="3"/>
        <v>2.3355975471284873E-2</v>
      </c>
      <c r="J22" s="26">
        <f t="shared" si="3"/>
        <v>2.9927358801575155E-2</v>
      </c>
      <c r="K22" s="26">
        <f t="shared" si="3"/>
        <v>3.9723526801839437E-2</v>
      </c>
      <c r="L22" s="26">
        <f t="shared" si="3"/>
        <v>9.408443898120078E-2</v>
      </c>
      <c r="M22" s="26">
        <f t="shared" si="3"/>
        <v>5.9984752254960361E-2</v>
      </c>
      <c r="N22" s="26">
        <f t="shared" si="3"/>
        <v>5.1684150914405258E-2</v>
      </c>
      <c r="O22" s="26">
        <f>+O19/O18-1</f>
        <v>3.8182548790643089E-2</v>
      </c>
    </row>
    <row r="23" spans="2:16" x14ac:dyDescent="0.25"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x14ac:dyDescent="0.25">
      <c r="B24" s="16" t="s">
        <v>28</v>
      </c>
    </row>
    <row r="25" spans="2:16" x14ac:dyDescent="0.25">
      <c r="B25" s="54" t="s">
        <v>73</v>
      </c>
      <c r="C25" s="55">
        <f>+C20*C22</f>
        <v>7.0852206039260339E-3</v>
      </c>
      <c r="D25" s="55">
        <f t="shared" ref="D25:N25" si="4">+D20*D22</f>
        <v>3.2424359026543212E-7</v>
      </c>
      <c r="E25" s="55">
        <f t="shared" si="4"/>
        <v>8.35106508587387E-3</v>
      </c>
      <c r="F25" s="55">
        <f t="shared" si="4"/>
        <v>4.6937111107948567E-4</v>
      </c>
      <c r="G25" s="55">
        <f t="shared" si="4"/>
        <v>1.8323991403701965E-3</v>
      </c>
      <c r="H25" s="55">
        <f t="shared" si="4"/>
        <v>-6.8685853940926448E-4</v>
      </c>
      <c r="I25" s="55">
        <f t="shared" si="4"/>
        <v>2.7466469479781779E-3</v>
      </c>
      <c r="J25" s="55">
        <f t="shared" si="4"/>
        <v>1.8400277377123033E-3</v>
      </c>
      <c r="K25" s="55">
        <f t="shared" si="4"/>
        <v>8.2090416650954965E-4</v>
      </c>
      <c r="L25" s="55">
        <f t="shared" si="4"/>
        <v>3.2331246366885226E-3</v>
      </c>
      <c r="M25" s="55">
        <f t="shared" si="4"/>
        <v>3.4911047435278336E-3</v>
      </c>
      <c r="N25" s="55">
        <f t="shared" si="4"/>
        <v>8.9992189127961718E-3</v>
      </c>
      <c r="O25" s="55">
        <f>SUM(C25:N25)</f>
        <v>3.8182548790643145E-2</v>
      </c>
    </row>
    <row r="28" spans="2:16" x14ac:dyDescent="0.25">
      <c r="B28" s="4" t="s">
        <v>72</v>
      </c>
      <c r="C28" s="4"/>
      <c r="D28" s="4" t="s">
        <v>71</v>
      </c>
      <c r="G28" s="4" t="s">
        <v>72</v>
      </c>
      <c r="H28" s="4"/>
      <c r="I28" s="56" t="s">
        <v>74</v>
      </c>
    </row>
    <row r="29" spans="2:16" x14ac:dyDescent="0.25">
      <c r="B29" s="1" t="s">
        <v>17</v>
      </c>
      <c r="D29" s="34">
        <v>0.2932515612145673</v>
      </c>
      <c r="G29" s="1" t="s">
        <v>26</v>
      </c>
      <c r="I29" s="34">
        <v>8.9992189127961718E-3</v>
      </c>
    </row>
    <row r="30" spans="2:16" x14ac:dyDescent="0.25">
      <c r="B30" s="1" t="s">
        <v>26</v>
      </c>
      <c r="D30" s="34">
        <v>0.17638393827757889</v>
      </c>
      <c r="G30" s="1" t="s">
        <v>17</v>
      </c>
      <c r="I30" s="34">
        <v>8.35106508587387E-3</v>
      </c>
    </row>
    <row r="31" spans="2:16" x14ac:dyDescent="0.25">
      <c r="B31" s="1" t="s">
        <v>21</v>
      </c>
      <c r="D31" s="34">
        <v>0.11591985628695223</v>
      </c>
      <c r="G31" s="1" t="s">
        <v>15</v>
      </c>
      <c r="I31" s="34">
        <v>7.0852206039260339E-3</v>
      </c>
    </row>
    <row r="32" spans="2:16" x14ac:dyDescent="0.25">
      <c r="B32" s="1" t="s">
        <v>15</v>
      </c>
      <c r="D32" s="34">
        <v>9.1403406646090604E-2</v>
      </c>
      <c r="G32" s="1" t="s">
        <v>25</v>
      </c>
      <c r="I32" s="34">
        <v>3.4911047435278336E-3</v>
      </c>
    </row>
    <row r="33" spans="2:9" x14ac:dyDescent="0.25">
      <c r="B33" s="1" t="s">
        <v>20</v>
      </c>
      <c r="D33" s="34">
        <v>6.1495252109913245E-2</v>
      </c>
      <c r="G33" s="1" t="s">
        <v>24</v>
      </c>
      <c r="I33" s="34">
        <v>3.2331246366885226E-3</v>
      </c>
    </row>
    <row r="34" spans="2:9" x14ac:dyDescent="0.25">
      <c r="B34" s="1" t="s">
        <v>22</v>
      </c>
      <c r="D34" s="34">
        <v>6.099424359149714E-2</v>
      </c>
      <c r="G34" s="1" t="s">
        <v>21</v>
      </c>
      <c r="I34" s="34">
        <v>2.7466469479781779E-3</v>
      </c>
    </row>
    <row r="35" spans="2:9" x14ac:dyDescent="0.25">
      <c r="B35" s="1" t="s">
        <v>18</v>
      </c>
      <c r="D35" s="34">
        <v>6.0397613255926297E-2</v>
      </c>
      <c r="G35" s="1" t="s">
        <v>22</v>
      </c>
      <c r="I35" s="34">
        <v>1.8400277377123033E-3</v>
      </c>
    </row>
    <row r="36" spans="2:9" x14ac:dyDescent="0.25">
      <c r="B36" s="1" t="s">
        <v>25</v>
      </c>
      <c r="D36" s="34">
        <v>5.9422087332975375E-2</v>
      </c>
      <c r="G36" s="1" t="s">
        <v>19</v>
      </c>
      <c r="I36" s="34">
        <v>1.8323991403701965E-3</v>
      </c>
    </row>
    <row r="37" spans="2:9" x14ac:dyDescent="0.25">
      <c r="B37" s="1" t="s">
        <v>24</v>
      </c>
      <c r="D37" s="34">
        <v>3.6214439186770545E-2</v>
      </c>
      <c r="G37" s="1" t="s">
        <v>23</v>
      </c>
      <c r="I37" s="34">
        <v>8.2090416650954965E-4</v>
      </c>
    </row>
    <row r="38" spans="2:9" x14ac:dyDescent="0.25">
      <c r="B38" s="1" t="s">
        <v>19</v>
      </c>
      <c r="D38" s="34">
        <v>2.3243374672813427E-2</v>
      </c>
      <c r="G38" s="1" t="s">
        <v>18</v>
      </c>
      <c r="I38" s="34">
        <v>4.6937111107948567E-4</v>
      </c>
    </row>
    <row r="39" spans="2:9" x14ac:dyDescent="0.25">
      <c r="B39" s="1" t="s">
        <v>23</v>
      </c>
      <c r="D39" s="34">
        <v>2.0696113956707281E-2</v>
      </c>
      <c r="G39" s="1" t="s">
        <v>16</v>
      </c>
      <c r="I39" s="34">
        <v>3.2424359026543212E-7</v>
      </c>
    </row>
    <row r="40" spans="2:9" x14ac:dyDescent="0.25">
      <c r="B40" s="1" t="s">
        <v>16</v>
      </c>
      <c r="D40" s="34">
        <v>5.7811346820764811E-4</v>
      </c>
      <c r="G40" s="1" t="s">
        <v>20</v>
      </c>
      <c r="I40" s="34">
        <v>-6.8685853940926448E-4</v>
      </c>
    </row>
  </sheetData>
  <sortState ref="G29:I40">
    <sortCondition descending="1" ref="I29:I40"/>
  </sortState>
  <mergeCells count="4">
    <mergeCell ref="B23:O23"/>
    <mergeCell ref="B1:O2"/>
    <mergeCell ref="B6:O6"/>
    <mergeCell ref="B7:O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B4" sqref="B4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82" t="s">
        <v>87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70" t="s">
        <v>42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x14ac:dyDescent="0.25">
      <c r="B7" s="71" t="s">
        <v>32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5" ht="45" x14ac:dyDescent="0.25">
      <c r="B8" s="20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1" t="s">
        <v>25</v>
      </c>
      <c r="N8" s="21" t="s">
        <v>26</v>
      </c>
      <c r="O8" s="21" t="s">
        <v>27</v>
      </c>
    </row>
    <row r="9" spans="2:15" x14ac:dyDescent="0.25">
      <c r="B9" s="17">
        <v>2007</v>
      </c>
      <c r="C9" s="19">
        <v>234185</v>
      </c>
      <c r="D9" s="19">
        <v>535</v>
      </c>
      <c r="E9" s="19">
        <v>4191060</v>
      </c>
      <c r="F9" s="19">
        <v>85521</v>
      </c>
      <c r="G9" s="19">
        <v>60413</v>
      </c>
      <c r="H9" s="19">
        <v>185156</v>
      </c>
      <c r="I9" s="19">
        <v>157152</v>
      </c>
      <c r="J9" s="19">
        <v>72157</v>
      </c>
      <c r="K9" s="19">
        <v>34229</v>
      </c>
      <c r="L9" s="19">
        <v>19539</v>
      </c>
      <c r="M9" s="19">
        <v>104593</v>
      </c>
      <c r="N9" s="19">
        <v>341919</v>
      </c>
      <c r="O9" s="19">
        <v>5486459</v>
      </c>
    </row>
    <row r="10" spans="2:15" x14ac:dyDescent="0.25">
      <c r="B10" s="17">
        <v>2008</v>
      </c>
      <c r="C10" s="19">
        <v>271642</v>
      </c>
      <c r="D10" s="19">
        <v>625</v>
      </c>
      <c r="E10" s="19">
        <v>4002855</v>
      </c>
      <c r="F10" s="19">
        <v>91762</v>
      </c>
      <c r="G10" s="19">
        <v>61330</v>
      </c>
      <c r="H10" s="19">
        <v>201420</v>
      </c>
      <c r="I10" s="19">
        <v>178496</v>
      </c>
      <c r="J10" s="19">
        <v>77414</v>
      </c>
      <c r="K10" s="19">
        <v>37762</v>
      </c>
      <c r="L10" s="19">
        <v>23746</v>
      </c>
      <c r="M10" s="19">
        <v>109581</v>
      </c>
      <c r="N10" s="19">
        <v>360099</v>
      </c>
      <c r="O10" s="19">
        <v>5416732</v>
      </c>
    </row>
    <row r="11" spans="2:15" x14ac:dyDescent="0.25">
      <c r="B11" s="17">
        <v>2009</v>
      </c>
      <c r="C11" s="19">
        <v>258356</v>
      </c>
      <c r="D11" s="19">
        <v>493</v>
      </c>
      <c r="E11" s="19">
        <v>3608945</v>
      </c>
      <c r="F11" s="19">
        <v>81903</v>
      </c>
      <c r="G11" s="19">
        <v>64732</v>
      </c>
      <c r="H11" s="19">
        <v>203788</v>
      </c>
      <c r="I11" s="19">
        <v>173277</v>
      </c>
      <c r="J11" s="19">
        <v>80285</v>
      </c>
      <c r="K11" s="19">
        <v>37878</v>
      </c>
      <c r="L11" s="19">
        <v>26541</v>
      </c>
      <c r="M11" s="19">
        <v>134097</v>
      </c>
      <c r="N11" s="19">
        <v>370651</v>
      </c>
      <c r="O11" s="19">
        <v>5040946</v>
      </c>
    </row>
    <row r="12" spans="2:15" x14ac:dyDescent="0.25">
      <c r="B12" s="17">
        <v>2010</v>
      </c>
      <c r="C12" s="19">
        <v>261586</v>
      </c>
      <c r="D12" s="19">
        <v>342</v>
      </c>
      <c r="E12" s="19">
        <v>3177756</v>
      </c>
      <c r="F12" s="19">
        <v>92543</v>
      </c>
      <c r="G12" s="19">
        <v>58615</v>
      </c>
      <c r="H12" s="19">
        <v>227438</v>
      </c>
      <c r="I12" s="19">
        <v>192662</v>
      </c>
      <c r="J12" s="19">
        <v>88551</v>
      </c>
      <c r="K12" s="19">
        <v>40831</v>
      </c>
      <c r="L12" s="19">
        <v>29831</v>
      </c>
      <c r="M12" s="19">
        <v>146356</v>
      </c>
      <c r="N12" s="19">
        <v>385892</v>
      </c>
      <c r="O12" s="19">
        <v>4702403</v>
      </c>
    </row>
    <row r="13" spans="2:15" x14ac:dyDescent="0.25">
      <c r="B13" s="17">
        <v>2011</v>
      </c>
      <c r="C13" s="19">
        <v>299225</v>
      </c>
      <c r="D13" s="19">
        <v>258</v>
      </c>
      <c r="E13" s="19">
        <v>3028907</v>
      </c>
      <c r="F13" s="19">
        <v>100234</v>
      </c>
      <c r="G13" s="19">
        <v>70623</v>
      </c>
      <c r="H13" s="19">
        <v>191129</v>
      </c>
      <c r="I13" s="19">
        <v>211119</v>
      </c>
      <c r="J13" s="19">
        <v>93113</v>
      </c>
      <c r="K13" s="19">
        <v>44885</v>
      </c>
      <c r="L13" s="19">
        <v>33807</v>
      </c>
      <c r="M13" s="19">
        <v>155931</v>
      </c>
      <c r="N13" s="19">
        <v>412656</v>
      </c>
      <c r="O13" s="19">
        <v>4641887</v>
      </c>
    </row>
    <row r="14" spans="2:15" x14ac:dyDescent="0.25">
      <c r="B14" s="17">
        <v>2012</v>
      </c>
      <c r="C14" s="19">
        <v>319566</v>
      </c>
      <c r="D14" s="19">
        <v>205</v>
      </c>
      <c r="E14" s="19">
        <v>3116021</v>
      </c>
      <c r="F14" s="19">
        <v>101962</v>
      </c>
      <c r="G14" s="19">
        <v>72025</v>
      </c>
      <c r="H14" s="19">
        <v>240660</v>
      </c>
      <c r="I14" s="19">
        <v>230928</v>
      </c>
      <c r="J14" s="19">
        <v>96768</v>
      </c>
      <c r="K14" s="19">
        <v>49084</v>
      </c>
      <c r="L14" s="19">
        <v>38781</v>
      </c>
      <c r="M14" s="19">
        <v>171377</v>
      </c>
      <c r="N14" s="19">
        <v>442695</v>
      </c>
      <c r="O14" s="19">
        <v>4880072</v>
      </c>
    </row>
    <row r="15" spans="2:15" x14ac:dyDescent="0.25">
      <c r="B15" s="17">
        <v>2013</v>
      </c>
      <c r="C15" s="19">
        <v>337461</v>
      </c>
      <c r="D15" s="19">
        <v>198</v>
      </c>
      <c r="E15" s="19">
        <v>2974274</v>
      </c>
      <c r="F15" s="19">
        <v>103165</v>
      </c>
      <c r="G15" s="19">
        <v>74414</v>
      </c>
      <c r="H15" s="19">
        <v>323751</v>
      </c>
      <c r="I15" s="19">
        <v>239456</v>
      </c>
      <c r="J15" s="19">
        <v>102639</v>
      </c>
      <c r="K15" s="19">
        <v>51753</v>
      </c>
      <c r="L15" s="19">
        <v>42401</v>
      </c>
      <c r="M15" s="19">
        <v>179943</v>
      </c>
      <c r="N15" s="19">
        <v>456364</v>
      </c>
      <c r="O15" s="19">
        <v>4885819</v>
      </c>
    </row>
    <row r="16" spans="2:15" x14ac:dyDescent="0.25">
      <c r="B16" s="17">
        <v>2014</v>
      </c>
      <c r="C16" s="19">
        <v>323256</v>
      </c>
      <c r="D16" s="19">
        <v>204</v>
      </c>
      <c r="E16" s="19">
        <v>3138142</v>
      </c>
      <c r="F16" s="19">
        <v>100839</v>
      </c>
      <c r="G16" s="19">
        <v>73306</v>
      </c>
      <c r="H16" s="19">
        <v>298982</v>
      </c>
      <c r="I16" s="19">
        <v>240107</v>
      </c>
      <c r="J16" s="19">
        <v>103725</v>
      </c>
      <c r="K16" s="19">
        <v>54153</v>
      </c>
      <c r="L16" s="19">
        <v>47055</v>
      </c>
      <c r="M16" s="19">
        <v>189688</v>
      </c>
      <c r="N16" s="19">
        <v>476272</v>
      </c>
      <c r="O16" s="19">
        <v>5045729</v>
      </c>
    </row>
    <row r="17" spans="2:16" x14ac:dyDescent="0.25">
      <c r="B17" s="17">
        <v>2015</v>
      </c>
      <c r="C17" s="19">
        <v>355609</v>
      </c>
      <c r="D17" s="19">
        <v>224</v>
      </c>
      <c r="E17" s="19">
        <v>3164522</v>
      </c>
      <c r="F17" s="19">
        <v>98921</v>
      </c>
      <c r="G17" s="19">
        <v>73333</v>
      </c>
      <c r="H17" s="19">
        <v>351439</v>
      </c>
      <c r="I17" s="19">
        <v>248625</v>
      </c>
      <c r="J17" s="19">
        <v>106329</v>
      </c>
      <c r="K17" s="19">
        <v>55149</v>
      </c>
      <c r="L17" s="19">
        <v>52163</v>
      </c>
      <c r="M17" s="19">
        <v>197437</v>
      </c>
      <c r="N17" s="19">
        <v>510672</v>
      </c>
      <c r="O17" s="19">
        <v>5214423</v>
      </c>
    </row>
    <row r="18" spans="2:16" x14ac:dyDescent="0.25">
      <c r="B18" s="17">
        <v>2016</v>
      </c>
      <c r="C18" s="19">
        <v>366817</v>
      </c>
      <c r="D18" s="19">
        <v>263</v>
      </c>
      <c r="E18" s="19">
        <v>3277763</v>
      </c>
      <c r="F18" s="19">
        <v>97705</v>
      </c>
      <c r="G18" s="19">
        <v>60943</v>
      </c>
      <c r="H18" s="19">
        <v>326422</v>
      </c>
      <c r="I18" s="19">
        <v>252732</v>
      </c>
      <c r="J18" s="19">
        <v>110128</v>
      </c>
      <c r="K18" s="19">
        <v>55966</v>
      </c>
      <c r="L18" s="19">
        <v>57929</v>
      </c>
      <c r="M18" s="19">
        <v>209911</v>
      </c>
      <c r="N18" s="19">
        <v>527794</v>
      </c>
      <c r="O18" s="19">
        <v>5344373</v>
      </c>
    </row>
    <row r="19" spans="2:16" x14ac:dyDescent="0.25">
      <c r="B19" s="27" t="s">
        <v>34</v>
      </c>
      <c r="C19" s="28">
        <v>398179.5079255497</v>
      </c>
      <c r="D19" s="28">
        <v>272.0011442870175</v>
      </c>
      <c r="E19" s="28">
        <v>3340689.9143706183</v>
      </c>
      <c r="F19" s="28">
        <v>95813.243450672075</v>
      </c>
      <c r="G19" s="28">
        <v>72149.094522746498</v>
      </c>
      <c r="H19" s="28">
        <v>325334.94711454271</v>
      </c>
      <c r="I19" s="28">
        <v>257612.44395439554</v>
      </c>
      <c r="J19" s="28">
        <v>112801.22160027947</v>
      </c>
      <c r="K19" s="28">
        <v>57606.783168223454</v>
      </c>
      <c r="L19" s="28">
        <v>63678.398239512375</v>
      </c>
      <c r="M19" s="28">
        <v>218911.0781585213</v>
      </c>
      <c r="N19" s="28">
        <v>552840.94038065616</v>
      </c>
      <c r="O19" s="28">
        <v>5495889.5740300035</v>
      </c>
      <c r="P19" s="53">
        <f>+O19/1000</f>
        <v>5495.8895740300031</v>
      </c>
    </row>
    <row r="20" spans="2:16" x14ac:dyDescent="0.25">
      <c r="B20" s="23" t="s">
        <v>30</v>
      </c>
      <c r="C20" s="24">
        <f>+C18/$O$18</f>
        <v>6.8636115031641687E-2</v>
      </c>
      <c r="D20" s="24">
        <f t="shared" ref="D20:N20" si="0">+D18/$O$18</f>
        <v>4.9210637056956915E-5</v>
      </c>
      <c r="E20" s="24">
        <f t="shared" si="0"/>
        <v>0.61331104696472349</v>
      </c>
      <c r="F20" s="24">
        <f t="shared" si="0"/>
        <v>1.8281845223003707E-2</v>
      </c>
      <c r="G20" s="24">
        <f t="shared" si="0"/>
        <v>1.1403208570958652E-2</v>
      </c>
      <c r="H20" s="24">
        <f t="shared" si="0"/>
        <v>6.1077697982532285E-2</v>
      </c>
      <c r="I20" s="24">
        <f t="shared" si="0"/>
        <v>4.7289363972162872E-2</v>
      </c>
      <c r="J20" s="24">
        <f t="shared" si="0"/>
        <v>2.0606346151363312E-2</v>
      </c>
      <c r="K20" s="24">
        <f t="shared" si="0"/>
        <v>1.0471948720645059E-2</v>
      </c>
      <c r="L20" s="24">
        <f t="shared" si="0"/>
        <v>1.0839250928032156E-2</v>
      </c>
      <c r="M20" s="24">
        <f t="shared" si="0"/>
        <v>3.9277011540923508E-2</v>
      </c>
      <c r="N20" s="24">
        <f t="shared" si="0"/>
        <v>9.8756954276956341E-2</v>
      </c>
      <c r="O20" s="24">
        <f t="shared" ref="O20:O21" si="1">SUM(C20:N20)</f>
        <v>1.0000000000000002</v>
      </c>
    </row>
    <row r="21" spans="2:16" x14ac:dyDescent="0.25">
      <c r="B21" s="23" t="s">
        <v>31</v>
      </c>
      <c r="C21" s="24">
        <f>+C19/$O$19</f>
        <v>7.2450420002448168E-2</v>
      </c>
      <c r="D21" s="24">
        <f t="shared" ref="D21:N21" si="2">+D19/$O$19</f>
        <v>4.9491741168221033E-5</v>
      </c>
      <c r="E21" s="24">
        <f t="shared" si="2"/>
        <v>0.60785244488108792</v>
      </c>
      <c r="F21" s="24">
        <f t="shared" si="2"/>
        <v>1.7433618736341264E-2</v>
      </c>
      <c r="G21" s="24">
        <f t="shared" si="2"/>
        <v>1.3127828270727299E-2</v>
      </c>
      <c r="H21" s="24">
        <f t="shared" si="2"/>
        <v>5.9196048743749126E-2</v>
      </c>
      <c r="I21" s="24">
        <f t="shared" si="2"/>
        <v>4.6873657209508764E-2</v>
      </c>
      <c r="J21" s="24">
        <f t="shared" si="2"/>
        <v>2.0524652120614762E-2</v>
      </c>
      <c r="K21" s="24">
        <f t="shared" si="2"/>
        <v>1.0481794146744798E-2</v>
      </c>
      <c r="L21" s="24">
        <f t="shared" si="2"/>
        <v>1.1586549799038001E-2</v>
      </c>
      <c r="M21" s="24">
        <f t="shared" si="2"/>
        <v>3.9831782500316701E-2</v>
      </c>
      <c r="N21" s="24">
        <f t="shared" si="2"/>
        <v>0.1005917118482552</v>
      </c>
      <c r="O21" s="24">
        <f t="shared" si="1"/>
        <v>1.0000000000000002</v>
      </c>
    </row>
    <row r="22" spans="2:16" x14ac:dyDescent="0.25">
      <c r="B22" s="25" t="s">
        <v>35</v>
      </c>
      <c r="C22" s="26">
        <f>+C19/C18-1</f>
        <v>8.5499057910483067E-2</v>
      </c>
      <c r="D22" s="26">
        <f t="shared" ref="D22:N22" si="3">+D19/D18-1</f>
        <v>3.4224883220598912E-2</v>
      </c>
      <c r="E22" s="26">
        <f t="shared" si="3"/>
        <v>1.9198128226665112E-2</v>
      </c>
      <c r="F22" s="26">
        <f t="shared" si="3"/>
        <v>-1.93619215938583E-2</v>
      </c>
      <c r="G22" s="26">
        <f t="shared" si="3"/>
        <v>0.18387828828161568</v>
      </c>
      <c r="H22" s="26">
        <f t="shared" si="3"/>
        <v>-3.3302071718734894E-3</v>
      </c>
      <c r="I22" s="26">
        <f t="shared" si="3"/>
        <v>1.9310747963833474E-2</v>
      </c>
      <c r="J22" s="26">
        <f t="shared" si="3"/>
        <v>2.4273768708044097E-2</v>
      </c>
      <c r="K22" s="26">
        <f t="shared" si="3"/>
        <v>2.9317499342877085E-2</v>
      </c>
      <c r="L22" s="26">
        <f t="shared" si="3"/>
        <v>9.9249050380852077E-2</v>
      </c>
      <c r="M22" s="26">
        <f t="shared" si="3"/>
        <v>4.2875686164714155E-2</v>
      </c>
      <c r="N22" s="26">
        <f t="shared" si="3"/>
        <v>4.745590207667405E-2</v>
      </c>
      <c r="O22" s="26">
        <f>+O19/O18-1</f>
        <v>2.8350673508380497E-2</v>
      </c>
    </row>
    <row r="23" spans="2:16" x14ac:dyDescent="0.25"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x14ac:dyDescent="0.25">
      <c r="B24" s="16" t="s">
        <v>28</v>
      </c>
    </row>
    <row r="25" spans="2:16" x14ac:dyDescent="0.25">
      <c r="B25" s="54" t="s">
        <v>73</v>
      </c>
      <c r="C25" s="55">
        <f>+C20*C22</f>
        <v>5.8683231738409095E-3</v>
      </c>
      <c r="D25" s="55">
        <f t="shared" ref="D25:N25" si="4">+D20*D22</f>
        <v>1.6842283064856278E-6</v>
      </c>
      <c r="E25" s="55">
        <f t="shared" si="4"/>
        <v>1.1774424122458989E-2</v>
      </c>
      <c r="F25" s="55">
        <f t="shared" si="4"/>
        <v>-3.5397165379885069E-4</v>
      </c>
      <c r="G25" s="55">
        <f t="shared" si="4"/>
        <v>2.0968024729461259E-3</v>
      </c>
      <c r="H25" s="55">
        <f t="shared" si="4"/>
        <v>-2.0340138786295196E-4</v>
      </c>
      <c r="I25" s="55">
        <f t="shared" si="4"/>
        <v>9.1319298903642422E-4</v>
      </c>
      <c r="J25" s="55">
        <f t="shared" si="4"/>
        <v>5.0019368039608768E-4</v>
      </c>
      <c r="K25" s="55">
        <f t="shared" si="4"/>
        <v>3.0701134973615404E-4</v>
      </c>
      <c r="L25" s="55">
        <f t="shared" si="4"/>
        <v>1.075785361446961E-3</v>
      </c>
      <c r="M25" s="55">
        <f t="shared" si="4"/>
        <v>1.6840288203164922E-3</v>
      </c>
      <c r="N25" s="55">
        <f t="shared" si="4"/>
        <v>4.6866003515578167E-3</v>
      </c>
      <c r="O25" s="55">
        <f>SUM(C25:N25)</f>
        <v>2.8350673508380643E-2</v>
      </c>
    </row>
    <row r="28" spans="2:16" x14ac:dyDescent="0.25">
      <c r="B28" s="4" t="s">
        <v>72</v>
      </c>
      <c r="C28" s="4"/>
      <c r="D28" s="4" t="s">
        <v>71</v>
      </c>
      <c r="G28" s="4" t="s">
        <v>72</v>
      </c>
      <c r="H28" s="4"/>
      <c r="I28" s="56" t="s">
        <v>74</v>
      </c>
    </row>
    <row r="29" spans="2:16" x14ac:dyDescent="0.25">
      <c r="B29" s="1" t="s">
        <v>17</v>
      </c>
      <c r="D29" s="34">
        <v>0.60785244488108792</v>
      </c>
      <c r="G29" s="1" t="s">
        <v>17</v>
      </c>
      <c r="I29" s="34">
        <v>1.1774424122458989E-2</v>
      </c>
    </row>
    <row r="30" spans="2:16" x14ac:dyDescent="0.25">
      <c r="B30" s="1" t="s">
        <v>26</v>
      </c>
      <c r="D30" s="34">
        <v>0.1005917118482552</v>
      </c>
      <c r="G30" s="1" t="s">
        <v>15</v>
      </c>
      <c r="I30" s="34">
        <v>5.8683231738409095E-3</v>
      </c>
    </row>
    <row r="31" spans="2:16" x14ac:dyDescent="0.25">
      <c r="B31" s="1" t="s">
        <v>15</v>
      </c>
      <c r="D31" s="34">
        <v>7.2450420002448168E-2</v>
      </c>
      <c r="G31" s="1" t="s">
        <v>26</v>
      </c>
      <c r="I31" s="34">
        <v>4.6866003515578167E-3</v>
      </c>
    </row>
    <row r="32" spans="2:16" x14ac:dyDescent="0.25">
      <c r="B32" s="1" t="s">
        <v>20</v>
      </c>
      <c r="D32" s="34">
        <v>5.9196048743749126E-2</v>
      </c>
      <c r="G32" s="1" t="s">
        <v>19</v>
      </c>
      <c r="I32" s="34">
        <v>2.0968024729461259E-3</v>
      </c>
    </row>
    <row r="33" spans="2:9" x14ac:dyDescent="0.25">
      <c r="B33" s="1" t="s">
        <v>21</v>
      </c>
      <c r="D33" s="34">
        <v>4.6873657209508764E-2</v>
      </c>
      <c r="G33" s="1" t="s">
        <v>25</v>
      </c>
      <c r="I33" s="34">
        <v>1.6840288203164922E-3</v>
      </c>
    </row>
    <row r="34" spans="2:9" x14ac:dyDescent="0.25">
      <c r="B34" s="1" t="s">
        <v>25</v>
      </c>
      <c r="D34" s="34">
        <v>3.9831782500316701E-2</v>
      </c>
      <c r="G34" s="1" t="s">
        <v>24</v>
      </c>
      <c r="I34" s="34">
        <v>1.075785361446961E-3</v>
      </c>
    </row>
    <row r="35" spans="2:9" x14ac:dyDescent="0.25">
      <c r="B35" s="1" t="s">
        <v>22</v>
      </c>
      <c r="D35" s="34">
        <v>2.0524652120614762E-2</v>
      </c>
      <c r="G35" s="1" t="s">
        <v>21</v>
      </c>
      <c r="I35" s="34">
        <v>9.1319298903642422E-4</v>
      </c>
    </row>
    <row r="36" spans="2:9" x14ac:dyDescent="0.25">
      <c r="B36" s="1" t="s">
        <v>18</v>
      </c>
      <c r="D36" s="34">
        <v>1.7433618736341264E-2</v>
      </c>
      <c r="G36" s="1" t="s">
        <v>22</v>
      </c>
      <c r="I36" s="34">
        <v>5.0019368039608768E-4</v>
      </c>
    </row>
    <row r="37" spans="2:9" x14ac:dyDescent="0.25">
      <c r="B37" s="1" t="s">
        <v>19</v>
      </c>
      <c r="D37" s="34">
        <v>1.3127828270727299E-2</v>
      </c>
      <c r="G37" s="1" t="s">
        <v>23</v>
      </c>
      <c r="I37" s="34">
        <v>3.0701134973615404E-4</v>
      </c>
    </row>
    <row r="38" spans="2:9" x14ac:dyDescent="0.25">
      <c r="B38" s="1" t="s">
        <v>24</v>
      </c>
      <c r="D38" s="34">
        <v>1.1586549799038001E-2</v>
      </c>
      <c r="G38" s="1" t="s">
        <v>16</v>
      </c>
      <c r="I38" s="34">
        <v>1.6842283064856278E-6</v>
      </c>
    </row>
    <row r="39" spans="2:9" x14ac:dyDescent="0.25">
      <c r="B39" s="1" t="s">
        <v>23</v>
      </c>
      <c r="D39" s="34">
        <v>1.0481794146744798E-2</v>
      </c>
      <c r="G39" s="1" t="s">
        <v>20</v>
      </c>
      <c r="I39" s="34">
        <v>-2.0340138786295196E-4</v>
      </c>
    </row>
    <row r="40" spans="2:9" x14ac:dyDescent="0.25">
      <c r="B40" s="1" t="s">
        <v>16</v>
      </c>
      <c r="D40" s="34">
        <v>4.9491741168221033E-5</v>
      </c>
      <c r="G40" s="1" t="s">
        <v>18</v>
      </c>
      <c r="I40" s="34">
        <v>-3.5397165379885069E-4</v>
      </c>
    </row>
  </sheetData>
  <sortState ref="G29:I40">
    <sortCondition descending="1" ref="I29:I40"/>
  </sortState>
  <mergeCells count="4">
    <mergeCell ref="B23:O23"/>
    <mergeCell ref="B1:O2"/>
    <mergeCell ref="B6:O6"/>
    <mergeCell ref="B7:O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63" t="s">
        <v>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2:15" x14ac:dyDescent="0.2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2:15" x14ac:dyDescent="0.25"/>
    <row r="11" spans="2:15" x14ac:dyDescent="0.25"/>
    <row r="12" spans="2:15" x14ac:dyDescent="0.25">
      <c r="F12" s="13" t="s">
        <v>3</v>
      </c>
      <c r="J12" s="3">
        <v>2</v>
      </c>
    </row>
    <row r="13" spans="2:15" x14ac:dyDescent="0.25">
      <c r="G13" s="13" t="s">
        <v>4</v>
      </c>
      <c r="J13" s="3">
        <v>3</v>
      </c>
    </row>
    <row r="14" spans="2:15" x14ac:dyDescent="0.25">
      <c r="G14" s="13" t="s">
        <v>5</v>
      </c>
      <c r="J14" s="3">
        <v>4</v>
      </c>
    </row>
    <row r="15" spans="2:15" x14ac:dyDescent="0.25">
      <c r="G15" s="13" t="s">
        <v>6</v>
      </c>
      <c r="J15" s="3">
        <v>5</v>
      </c>
    </row>
    <row r="16" spans="2:15" x14ac:dyDescent="0.25">
      <c r="G16" s="13" t="s">
        <v>7</v>
      </c>
      <c r="J16" s="3">
        <v>6</v>
      </c>
    </row>
    <row r="17" spans="7:10" x14ac:dyDescent="0.25">
      <c r="G17" s="13" t="s">
        <v>8</v>
      </c>
      <c r="J17" s="3">
        <v>7</v>
      </c>
    </row>
    <row r="18" spans="7:10" x14ac:dyDescent="0.25">
      <c r="G18" s="13" t="s">
        <v>9</v>
      </c>
      <c r="J18" s="3">
        <v>8</v>
      </c>
    </row>
    <row r="19" spans="7:10" x14ac:dyDescent="0.25">
      <c r="G19" s="13" t="s">
        <v>10</v>
      </c>
      <c r="J19" s="3">
        <v>9</v>
      </c>
    </row>
    <row r="20" spans="7:10" x14ac:dyDescent="0.25">
      <c r="G20" s="14" t="s">
        <v>11</v>
      </c>
      <c r="J20" s="3">
        <v>10</v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'2. Centro'!A1" display="Centro"/>
    <hyperlink ref="G13" location="'3. Áncash'!A1" display="Áncash"/>
    <hyperlink ref="G14" location="'4. Apurímac'!A1" display="Apurímac"/>
    <hyperlink ref="G15" location="'5. Ayacucho'!A1" display="Ayacucho"/>
    <hyperlink ref="G16" location="'6. Huancavelica'!A1" display="Huancavelica"/>
    <hyperlink ref="G17" location="'7. Huánuco'!A1" display="Huánuco"/>
    <hyperlink ref="G18" location="'8. Ica'!A1" display="Ica"/>
    <hyperlink ref="G19" location="'9. Junín'!A1" display="Junín"/>
    <hyperlink ref="G20" location="'10. Pasco'!A1" display="Pasc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36"/>
  <sheetViews>
    <sheetView zoomScaleNormal="100" workbookViewId="0">
      <selection activeCell="A5" sqref="A5"/>
    </sheetView>
  </sheetViews>
  <sheetFormatPr baseColWidth="10" defaultColWidth="0" defaultRowHeight="15" x14ac:dyDescent="0.25"/>
  <cols>
    <col min="1" max="16" width="11.7109375" style="1" customWidth="1"/>
    <col min="17" max="22" width="11.42578125" style="15" hidden="1" customWidth="1"/>
    <col min="23" max="23" width="12.7109375" style="15" hidden="1" customWidth="1"/>
    <col min="24" max="16384" width="11.42578125" style="1" hidden="1"/>
  </cols>
  <sheetData>
    <row r="1" spans="2:17" x14ac:dyDescent="0.25">
      <c r="B1" s="81" t="s">
        <v>79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7" x14ac:dyDescent="0.2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2:17" x14ac:dyDescent="0.25">
      <c r="B3" s="7"/>
      <c r="C3" s="12"/>
      <c r="D3" s="12"/>
      <c r="E3" s="12"/>
      <c r="F3" s="12"/>
      <c r="G3" s="11"/>
      <c r="H3" s="12"/>
      <c r="I3" s="7"/>
      <c r="J3" s="12"/>
      <c r="K3" s="12"/>
      <c r="L3" s="11"/>
      <c r="M3" s="10"/>
      <c r="N3" s="10"/>
      <c r="O3" s="10"/>
    </row>
    <row r="4" spans="2:17" x14ac:dyDescent="0.25">
      <c r="B4" s="52" t="s">
        <v>67</v>
      </c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7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7" x14ac:dyDescent="0.25">
      <c r="B6" s="70" t="s">
        <v>66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7" x14ac:dyDescent="0.25">
      <c r="B7" s="71" t="s">
        <v>43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7" ht="45" x14ac:dyDescent="0.25">
      <c r="B8" s="20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1" t="s">
        <v>25</v>
      </c>
      <c r="N8" s="21" t="s">
        <v>26</v>
      </c>
      <c r="O8" s="21" t="s">
        <v>27</v>
      </c>
    </row>
    <row r="9" spans="2:17" x14ac:dyDescent="0.25">
      <c r="B9" s="17">
        <v>2007</v>
      </c>
      <c r="C9" s="19">
        <f>+('3. Áncash'!C9+'4. Apurímac'!C9+'5. Ayacucho'!C9+'6. Huancavelica'!C9+'7. Huánuco'!C9+'8. Ica'!C9+'9. Junín'!C9+'10. Pasco'!C9)/1000</f>
        <v>4766.3680000000004</v>
      </c>
      <c r="D9" s="19">
        <f>+('3. Áncash'!D9+'4. Apurímac'!D9+'5. Ayacucho'!D9+'6. Huancavelica'!D9+'7. Huánuco'!D9+'8. Ica'!D9+'9. Junín'!D9+'10. Pasco'!D9)/1000</f>
        <v>676.44200000000001</v>
      </c>
      <c r="E9" s="19">
        <f>+('3. Áncash'!E9+'4. Apurímac'!E9+'5. Ayacucho'!E9+'6. Huancavelica'!E9+'7. Huánuco'!E9+'8. Ica'!E9+'9. Junín'!E9+'10. Pasco'!E9)/1000</f>
        <v>17108.437999999998</v>
      </c>
      <c r="F9" s="19">
        <f>+('3. Áncash'!F9+'4. Apurímac'!F9+'5. Ayacucho'!F9+'6. Huancavelica'!F9+'7. Huánuco'!F9+'8. Ica'!F9+'9. Junín'!F9+'10. Pasco'!F9)/1000</f>
        <v>6658.76</v>
      </c>
      <c r="G9" s="19">
        <f>+('3. Áncash'!G9+'4. Apurímac'!G9+'5. Ayacucho'!G9+'6. Huancavelica'!G9+'7. Huánuco'!G9+'8. Ica'!G9+'9. Junín'!G9+'10. Pasco'!G9)/1000</f>
        <v>1534.8720000000001</v>
      </c>
      <c r="H9" s="19">
        <f>+('3. Áncash'!H9+'4. Apurímac'!H9+'5. Ayacucho'!H9+'6. Huancavelica'!H9+'7. Huánuco'!H9+'8. Ica'!H9+'9. Junín'!H9+'10. Pasco'!H9)/1000</f>
        <v>2527.277</v>
      </c>
      <c r="I9" s="19">
        <f>+('3. Áncash'!I9+'4. Apurímac'!I9+'5. Ayacucho'!I9+'6. Huancavelica'!I9+'7. Huánuco'!I9+'8. Ica'!I9+'9. Junín'!I9+'10. Pasco'!I9)/1000</f>
        <v>3599.3440000000001</v>
      </c>
      <c r="J9" s="19">
        <f>+('3. Áncash'!J9+'4. Apurímac'!J9+'5. Ayacucho'!J9+'6. Huancavelica'!J9+'7. Huánuco'!J9+'8. Ica'!J9+'9. Junín'!J9+'10. Pasco'!J9)/1000</f>
        <v>2083.643</v>
      </c>
      <c r="K9" s="19">
        <f>+('3. Áncash'!K9+'4. Apurímac'!K9+'5. Ayacucho'!K9+'6. Huancavelica'!K9+'7. Huánuco'!K9+'8. Ica'!K9+'9. Junín'!K9+'10. Pasco'!K9)/1000</f>
        <v>823.005</v>
      </c>
      <c r="L9" s="19">
        <f>+('3. Áncash'!L9+'4. Apurímac'!L9+'5. Ayacucho'!L9+'6. Huancavelica'!L9+'7. Huánuco'!L9+'8. Ica'!L9+'9. Junín'!L9+'10. Pasco'!L9)/1000</f>
        <v>634.76099999999997</v>
      </c>
      <c r="M9" s="19">
        <f>+('3. Áncash'!M9+'4. Apurímac'!M9+'5. Ayacucho'!M9+'6. Huancavelica'!M9+'7. Huánuco'!M9+'8. Ica'!M9+'9. Junín'!M9+'10. Pasco'!M9)/1000</f>
        <v>2111.902</v>
      </c>
      <c r="N9" s="19">
        <f>+('3. Áncash'!N9+'4. Apurímac'!N9+'5. Ayacucho'!N9+'6. Huancavelica'!N9+'7. Huánuco'!N9+'8. Ica'!N9+'9. Junín'!N9+'10. Pasco'!N9)/1000</f>
        <v>7144.8059999999996</v>
      </c>
      <c r="O9" s="19">
        <f>+('3. Áncash'!O9+'4. Apurímac'!O9+'5. Ayacucho'!O9+'6. Huancavelica'!O9+'7. Huánuco'!O9+'8. Ica'!O9+'9. Junín'!O9+'10. Pasco'!O9)/1000</f>
        <v>49669.618000000002</v>
      </c>
      <c r="P9" s="34"/>
    </row>
    <row r="10" spans="2:17" x14ac:dyDescent="0.25">
      <c r="B10" s="17">
        <v>2008</v>
      </c>
      <c r="C10" s="19">
        <f>+('3. Áncash'!C10+'4. Apurímac'!C10+'5. Ayacucho'!C10+'6. Huancavelica'!C10+'7. Huánuco'!C10+'8. Ica'!C10+'9. Junín'!C10+'10. Pasco'!C10)/1000</f>
        <v>5262.0230000000001</v>
      </c>
      <c r="D10" s="19">
        <f>+('3. Áncash'!D10+'4. Apurímac'!D10+'5. Ayacucho'!D10+'6. Huancavelica'!D10+'7. Huánuco'!D10+'8. Ica'!D10+'9. Junín'!D10+'10. Pasco'!D10)/1000</f>
        <v>741.16700000000003</v>
      </c>
      <c r="E10" s="19">
        <f>+('3. Áncash'!E10+'4. Apurímac'!E10+'5. Ayacucho'!E10+'6. Huancavelica'!E10+'7. Huánuco'!E10+'8. Ica'!E10+'9. Junín'!E10+'10. Pasco'!E10)/1000</f>
        <v>18077.900000000001</v>
      </c>
      <c r="F10" s="19">
        <f>+('3. Áncash'!F10+'4. Apurímac'!F10+'5. Ayacucho'!F10+'6. Huancavelica'!F10+'7. Huánuco'!F10+'8. Ica'!F10+'9. Junín'!F10+'10. Pasco'!F10)/1000</f>
        <v>7034.5280000000002</v>
      </c>
      <c r="G10" s="19">
        <f>+('3. Áncash'!G10+'4. Apurímac'!G10+'5. Ayacucho'!G10+'6. Huancavelica'!G10+'7. Huánuco'!G10+'8. Ica'!G10+'9. Junín'!G10+'10. Pasco'!G10)/1000</f>
        <v>1552.66</v>
      </c>
      <c r="H10" s="19">
        <f>+('3. Áncash'!H10+'4. Apurímac'!H10+'5. Ayacucho'!H10+'6. Huancavelica'!H10+'7. Huánuco'!H10+'8. Ica'!H10+'9. Junín'!H10+'10. Pasco'!H10)/1000</f>
        <v>3652.3449999999998</v>
      </c>
      <c r="I10" s="19">
        <f>+('3. Áncash'!I10+'4. Apurímac'!I10+'5. Ayacucho'!I10+'6. Huancavelica'!I10+'7. Huánuco'!I10+'8. Ica'!I10+'9. Junín'!I10+'10. Pasco'!I10)/1000</f>
        <v>4009.2710000000002</v>
      </c>
      <c r="J10" s="19">
        <f>+('3. Áncash'!J10+'4. Apurímac'!J10+'5. Ayacucho'!J10+'6. Huancavelica'!J10+'7. Huánuco'!J10+'8. Ica'!J10+'9. Junín'!J10+'10. Pasco'!J10)/1000</f>
        <v>2224.09</v>
      </c>
      <c r="K10" s="19">
        <f>+('3. Áncash'!K10+'4. Apurímac'!K10+'5. Ayacucho'!K10+'6. Huancavelica'!K10+'7. Huánuco'!K10+'8. Ica'!K10+'9. Junín'!K10+'10. Pasco'!K10)/1000</f>
        <v>898.84799999999996</v>
      </c>
      <c r="L10" s="19">
        <f>+('3. Áncash'!L10+'4. Apurímac'!L10+'5. Ayacucho'!L10+'6. Huancavelica'!L10+'7. Huánuco'!L10+'8. Ica'!L10+'9. Junín'!L10+'10. Pasco'!L10)/1000</f>
        <v>774.50300000000004</v>
      </c>
      <c r="M10" s="19">
        <f>+('3. Áncash'!M10+'4. Apurímac'!M10+'5. Ayacucho'!M10+'6. Huancavelica'!M10+'7. Huánuco'!M10+'8. Ica'!M10+'9. Junín'!M10+'10. Pasco'!M10)/1000</f>
        <v>2235.2089999999998</v>
      </c>
      <c r="N10" s="19">
        <f>+('3. Áncash'!N10+'4. Apurímac'!N10+'5. Ayacucho'!N10+'6. Huancavelica'!N10+'7. Huánuco'!N10+'8. Ica'!N10+'9. Junín'!N10+'10. Pasco'!N10)/1000</f>
        <v>7415.9889999999996</v>
      </c>
      <c r="O10" s="19">
        <f>+('3. Áncash'!O10+'4. Apurímac'!O10+'5. Ayacucho'!O10+'6. Huancavelica'!O10+'7. Huánuco'!O10+'8. Ica'!O10+'9. Junín'!O10+'10. Pasco'!O10)/1000</f>
        <v>53878.533000000003</v>
      </c>
      <c r="P10" s="34"/>
      <c r="Q10" s="34"/>
    </row>
    <row r="11" spans="2:17" x14ac:dyDescent="0.25">
      <c r="B11" s="17">
        <v>2009</v>
      </c>
      <c r="C11" s="19">
        <f>+('3. Áncash'!C11+'4. Apurímac'!C11+'5. Ayacucho'!C11+'6. Huancavelica'!C11+'7. Huánuco'!C11+'8. Ica'!C11+'9. Junín'!C11+'10. Pasco'!C11)/1000</f>
        <v>5241.1440000000002</v>
      </c>
      <c r="D11" s="19">
        <f>+('3. Áncash'!D11+'4. Apurímac'!D11+'5. Ayacucho'!D11+'6. Huancavelica'!D11+'7. Huánuco'!D11+'8. Ica'!D11+'9. Junín'!D11+'10. Pasco'!D11)/1000</f>
        <v>806.06399999999996</v>
      </c>
      <c r="E11" s="19">
        <f>+('3. Áncash'!E11+'4. Apurímac'!E11+'5. Ayacucho'!E11+'6. Huancavelica'!E11+'7. Huánuco'!E11+'8. Ica'!E11+'9. Junín'!E11+'10. Pasco'!E11)/1000</f>
        <v>17036.95</v>
      </c>
      <c r="F11" s="19">
        <f>+('3. Áncash'!F11+'4. Apurímac'!F11+'5. Ayacucho'!F11+'6. Huancavelica'!F11+'7. Huánuco'!F11+'8. Ica'!F11+'9. Junín'!F11+'10. Pasco'!F11)/1000</f>
        <v>6059.2120000000004</v>
      </c>
      <c r="G11" s="19">
        <f>+('3. Áncash'!G11+'4. Apurímac'!G11+'5. Ayacucho'!G11+'6. Huancavelica'!G11+'7. Huánuco'!G11+'8. Ica'!G11+'9. Junín'!G11+'10. Pasco'!G11)/1000</f>
        <v>1545.2260000000001</v>
      </c>
      <c r="H11" s="19">
        <f>+('3. Áncash'!H11+'4. Apurímac'!H11+'5. Ayacucho'!H11+'6. Huancavelica'!H11+'7. Huánuco'!H11+'8. Ica'!H11+'9. Junín'!H11+'10. Pasco'!H11)/1000</f>
        <v>3845.5540000000001</v>
      </c>
      <c r="I11" s="19">
        <f>+('3. Áncash'!I11+'4. Apurímac'!I11+'5. Ayacucho'!I11+'6. Huancavelica'!I11+'7. Huánuco'!I11+'8. Ica'!I11+'9. Junín'!I11+'10. Pasco'!I11)/1000</f>
        <v>3987.4059999999999</v>
      </c>
      <c r="J11" s="19">
        <f>+('3. Áncash'!J11+'4. Apurímac'!J11+'5. Ayacucho'!J11+'6. Huancavelica'!J11+'7. Huánuco'!J11+'8. Ica'!J11+'9. Junín'!J11+'10. Pasco'!J11)/1000</f>
        <v>2168.8389999999999</v>
      </c>
      <c r="K11" s="19">
        <f>+('3. Áncash'!K11+'4. Apurímac'!K11+'5. Ayacucho'!K11+'6. Huancavelica'!K11+'7. Huánuco'!K11+'8. Ica'!K11+'9. Junín'!K11+'10. Pasco'!K11)/1000</f>
        <v>906.85500000000002</v>
      </c>
      <c r="L11" s="19">
        <f>+('3. Áncash'!L11+'4. Apurímac'!L11+'5. Ayacucho'!L11+'6. Huancavelica'!L11+'7. Huánuco'!L11+'8. Ica'!L11+'9. Junín'!L11+'10. Pasco'!L11)/1000</f>
        <v>850.96699999999998</v>
      </c>
      <c r="M11" s="19">
        <f>+('3. Áncash'!M11+'4. Apurímac'!M11+'5. Ayacucho'!M11+'6. Huancavelica'!M11+'7. Huánuco'!M11+'8. Ica'!M11+'9. Junín'!M11+'10. Pasco'!M11)/1000</f>
        <v>2627.6709999999998</v>
      </c>
      <c r="N11" s="19">
        <f>+('3. Áncash'!N11+'4. Apurímac'!N11+'5. Ayacucho'!N11+'6. Huancavelica'!N11+'7. Huánuco'!N11+'8. Ica'!N11+'9. Junín'!N11+'10. Pasco'!N11)/1000</f>
        <v>7817.03</v>
      </c>
      <c r="O11" s="19">
        <f>+('3. Áncash'!O11+'4. Apurímac'!O11+'5. Ayacucho'!O11+'6. Huancavelica'!O11+'7. Huánuco'!O11+'8. Ica'!O11+'9. Junín'!O11+'10. Pasco'!O11)/1000</f>
        <v>52892.917999999998</v>
      </c>
      <c r="P11" s="34"/>
      <c r="Q11" s="34"/>
    </row>
    <row r="12" spans="2:17" x14ac:dyDescent="0.25">
      <c r="B12" s="17">
        <v>2010</v>
      </c>
      <c r="C12" s="19">
        <f>+('3. Áncash'!C12+'4. Apurímac'!C12+'5. Ayacucho'!C12+'6. Huancavelica'!C12+'7. Huánuco'!C12+'8. Ica'!C12+'9. Junín'!C12+'10. Pasco'!C12)/1000</f>
        <v>5379.9989999999998</v>
      </c>
      <c r="D12" s="19">
        <f>+('3. Áncash'!D12+'4. Apurímac'!D12+'5. Ayacucho'!D12+'6. Huancavelica'!D12+'7. Huánuco'!D12+'8. Ica'!D12+'9. Junín'!D12+'10. Pasco'!D12)/1000</f>
        <v>423.74</v>
      </c>
      <c r="E12" s="19">
        <f>+('3. Áncash'!E12+'4. Apurímac'!E12+'5. Ayacucho'!E12+'6. Huancavelica'!E12+'7. Huánuco'!E12+'8. Ica'!E12+'9. Junín'!E12+'10. Pasco'!E12)/1000</f>
        <v>16262.825000000001</v>
      </c>
      <c r="F12" s="19">
        <f>+('3. Áncash'!F12+'4. Apurímac'!F12+'5. Ayacucho'!F12+'6. Huancavelica'!F12+'7. Huánuco'!F12+'8. Ica'!F12+'9. Junín'!F12+'10. Pasco'!F12)/1000</f>
        <v>6080.5829999999996</v>
      </c>
      <c r="G12" s="19">
        <f>+('3. Áncash'!G12+'4. Apurímac'!G12+'5. Ayacucho'!G12+'6. Huancavelica'!G12+'7. Huánuco'!G12+'8. Ica'!G12+'9. Junín'!G12+'10. Pasco'!G12)/1000</f>
        <v>1584.664</v>
      </c>
      <c r="H12" s="19">
        <f>+('3. Áncash'!H12+'4. Apurímac'!H12+'5. Ayacucho'!H12+'6. Huancavelica'!H12+'7. Huánuco'!H12+'8. Ica'!H12+'9. Junín'!H12+'10. Pasco'!H12)/1000</f>
        <v>4517.3919999999998</v>
      </c>
      <c r="I12" s="19">
        <f>+('3. Áncash'!I12+'4. Apurímac'!I12+'5. Ayacucho'!I12+'6. Huancavelica'!I12+'7. Huánuco'!I12+'8. Ica'!I12+'9. Junín'!I12+'10. Pasco'!I12)/1000</f>
        <v>4488.973</v>
      </c>
      <c r="J12" s="19">
        <f>+('3. Áncash'!J12+'4. Apurímac'!J12+'5. Ayacucho'!J12+'6. Huancavelica'!J12+'7. Huánuco'!J12+'8. Ica'!J12+'9. Junín'!J12+'10. Pasco'!J12)/1000</f>
        <v>2448.5030000000002</v>
      </c>
      <c r="K12" s="19">
        <f>+('3. Áncash'!K12+'4. Apurímac'!K12+'5. Ayacucho'!K12+'6. Huancavelica'!K12+'7. Huánuco'!K12+'8. Ica'!K12+'9. Junín'!K12+'10. Pasco'!K12)/1000</f>
        <v>976.57799999999997</v>
      </c>
      <c r="L12" s="19">
        <f>+('3. Áncash'!L12+'4. Apurímac'!L12+'5. Ayacucho'!L12+'6. Huancavelica'!L12+'7. Huánuco'!L12+'8. Ica'!L12+'9. Junín'!L12+'10. Pasco'!L12)/1000</f>
        <v>976.71400000000006</v>
      </c>
      <c r="M12" s="19">
        <f>+('3. Áncash'!M12+'4. Apurímac'!M12+'5. Ayacucho'!M12+'6. Huancavelica'!M12+'7. Huánuco'!M12+'8. Ica'!M12+'9. Junín'!M12+'10. Pasco'!M12)/1000</f>
        <v>2808.9630000000002</v>
      </c>
      <c r="N12" s="19">
        <f>+('3. Áncash'!N12+'4. Apurímac'!N12+'5. Ayacucho'!N12+'6. Huancavelica'!N12+'7. Huánuco'!N12+'8. Ica'!N12+'9. Junín'!N12+'10. Pasco'!N12)/1000</f>
        <v>8138.2110000000002</v>
      </c>
      <c r="O12" s="19">
        <f>+('3. Áncash'!O12+'4. Apurímac'!O12+'5. Ayacucho'!O12+'6. Huancavelica'!O12+'7. Huánuco'!O12+'8. Ica'!O12+'9. Junín'!O12+'10. Pasco'!O12)/1000</f>
        <v>54087.144999999997</v>
      </c>
      <c r="P12" s="34"/>
      <c r="Q12" s="34"/>
    </row>
    <row r="13" spans="2:17" x14ac:dyDescent="0.25">
      <c r="B13" s="17">
        <v>2011</v>
      </c>
      <c r="C13" s="19">
        <f>+('3. Áncash'!C13+'4. Apurímac'!C13+'5. Ayacucho'!C13+'6. Huancavelica'!C13+'7. Huánuco'!C13+'8. Ica'!C13+'9. Junín'!C13+'10. Pasco'!C13)/1000</f>
        <v>5813.3379999999997</v>
      </c>
      <c r="D13" s="19">
        <f>+('3. Áncash'!D13+'4. Apurímac'!D13+'5. Ayacucho'!D13+'6. Huancavelica'!D13+'7. Huánuco'!D13+'8. Ica'!D13+'9. Junín'!D13+'10. Pasco'!D13)/1000</f>
        <v>818.43299999999999</v>
      </c>
      <c r="E13" s="19">
        <f>+('3. Áncash'!E13+'4. Apurímac'!E13+'5. Ayacucho'!E13+'6. Huancavelica'!E13+'7. Huánuco'!E13+'8. Ica'!E13+'9. Junín'!E13+'10. Pasco'!E13)/1000</f>
        <v>15834.605</v>
      </c>
      <c r="F13" s="19">
        <f>+('3. Áncash'!F13+'4. Apurímac'!F13+'5. Ayacucho'!F13+'6. Huancavelica'!F13+'7. Huánuco'!F13+'8. Ica'!F13+'9. Junín'!F13+'10. Pasco'!F13)/1000</f>
        <v>6725.0810000000001</v>
      </c>
      <c r="G13" s="19">
        <f>+('3. Áncash'!G13+'4. Apurímac'!G13+'5. Ayacucho'!G13+'6. Huancavelica'!G13+'7. Huánuco'!G13+'8. Ica'!G13+'9. Junín'!G13+'10. Pasco'!G13)/1000</f>
        <v>1696.4949999999999</v>
      </c>
      <c r="H13" s="19">
        <f>+('3. Áncash'!H13+'4. Apurímac'!H13+'5. Ayacucho'!H13+'6. Huancavelica'!H13+'7. Huánuco'!H13+'8. Ica'!H13+'9. Junín'!H13+'10. Pasco'!H13)/1000</f>
        <v>4442.7120000000004</v>
      </c>
      <c r="I13" s="19">
        <f>+('3. Áncash'!I13+'4. Apurímac'!I13+'5. Ayacucho'!I13+'6. Huancavelica'!I13+'7. Huánuco'!I13+'8. Ica'!I13+'9. Junín'!I13+'10. Pasco'!I13)/1000</f>
        <v>4879.34</v>
      </c>
      <c r="J13" s="19">
        <f>+('3. Áncash'!J13+'4. Apurímac'!J13+'5. Ayacucho'!J13+'6. Huancavelica'!J13+'7. Huánuco'!J13+'8. Ica'!J13+'9. Junín'!J13+'10. Pasco'!J13)/1000</f>
        <v>2653.0340000000001</v>
      </c>
      <c r="K13" s="19">
        <f>+('3. Áncash'!K13+'4. Apurímac'!K13+'5. Ayacucho'!K13+'6. Huancavelica'!K13+'7. Huánuco'!K13+'8. Ica'!K13+'9. Junín'!K13+'10. Pasco'!K13)/1000</f>
        <v>1068.337</v>
      </c>
      <c r="L13" s="19">
        <f>+('3. Áncash'!L13+'4. Apurímac'!L13+'5. Ayacucho'!L13+'6. Huancavelica'!L13+'7. Huánuco'!L13+'8. Ica'!L13+'9. Junín'!L13+'10. Pasco'!L13)/1000</f>
        <v>1113.98</v>
      </c>
      <c r="M13" s="19">
        <f>+('3. Áncash'!M13+'4. Apurímac'!M13+'5. Ayacucho'!M13+'6. Huancavelica'!M13+'7. Huánuco'!M13+'8. Ica'!M13+'9. Junín'!M13+'10. Pasco'!M13)/1000</f>
        <v>2948.6770000000001</v>
      </c>
      <c r="N13" s="19">
        <f>+('3. Áncash'!N13+'4. Apurímac'!N13+'5. Ayacucho'!N13+'6. Huancavelica'!N13+'7. Huánuco'!N13+'8. Ica'!N13+'9. Junín'!N13+'10. Pasco'!N13)/1000</f>
        <v>8542.0290000000005</v>
      </c>
      <c r="O13" s="19">
        <f>+('3. Áncash'!O13+'4. Apurímac'!O13+'5. Ayacucho'!O13+'6. Huancavelica'!O13+'7. Huánuco'!O13+'8. Ica'!O13+'9. Junín'!O13+'10. Pasco'!O13)/1000</f>
        <v>56536.061000000002</v>
      </c>
      <c r="P13" s="34"/>
      <c r="Q13" s="34"/>
    </row>
    <row r="14" spans="2:17" x14ac:dyDescent="0.25">
      <c r="B14" s="17">
        <v>2012</v>
      </c>
      <c r="C14" s="19">
        <f>+('3. Áncash'!C14+'4. Apurímac'!C14+'5. Ayacucho'!C14+'6. Huancavelica'!C14+'7. Huánuco'!C14+'8. Ica'!C14+'9. Junín'!C14+'10. Pasco'!C14)/1000</f>
        <v>6235.8549999999996</v>
      </c>
      <c r="D14" s="19">
        <f>+('3. Áncash'!D14+'4. Apurímac'!D14+'5. Ayacucho'!D14+'6. Huancavelica'!D14+'7. Huánuco'!D14+'8. Ica'!D14+'9. Junín'!D14+'10. Pasco'!D14)/1000</f>
        <v>420.21899999999999</v>
      </c>
      <c r="E14" s="19">
        <f>+('3. Áncash'!E14+'4. Apurímac'!E14+'5. Ayacucho'!E14+'6. Huancavelica'!E14+'7. Huánuco'!E14+'8. Ica'!E14+'9. Junín'!E14+'10. Pasco'!E14)/1000</f>
        <v>17556.724999999999</v>
      </c>
      <c r="F14" s="19">
        <f>+('3. Áncash'!F14+'4. Apurímac'!F14+'5. Ayacucho'!F14+'6. Huancavelica'!F14+'7. Huánuco'!F14+'8. Ica'!F14+'9. Junín'!F14+'10. Pasco'!F14)/1000</f>
        <v>6532.6639999999998</v>
      </c>
      <c r="G14" s="19">
        <f>+('3. Áncash'!G14+'4. Apurímac'!G14+'5. Ayacucho'!G14+'6. Huancavelica'!G14+'7. Huánuco'!G14+'8. Ica'!G14+'9. Junín'!G14+'10. Pasco'!G14)/1000</f>
        <v>1748.79</v>
      </c>
      <c r="H14" s="19">
        <f>+('3. Áncash'!H14+'4. Apurímac'!H14+'5. Ayacucho'!H14+'6. Huancavelica'!H14+'7. Huánuco'!H14+'8. Ica'!H14+'9. Junín'!H14+'10. Pasco'!H14)/1000</f>
        <v>5064.9690000000001</v>
      </c>
      <c r="I14" s="19">
        <f>+('3. Áncash'!I14+'4. Apurímac'!I14+'5. Ayacucho'!I14+'6. Huancavelica'!I14+'7. Huánuco'!I14+'8. Ica'!I14+'9. Junín'!I14+'10. Pasco'!I14)/1000</f>
        <v>5367.9070000000002</v>
      </c>
      <c r="J14" s="19">
        <f>+('3. Áncash'!J14+'4. Apurímac'!J14+'5. Ayacucho'!J14+'6. Huancavelica'!J14+'7. Huánuco'!J14+'8. Ica'!J14+'9. Junín'!J14+'10. Pasco'!J14)/1000</f>
        <v>2831.5219999999999</v>
      </c>
      <c r="K14" s="19">
        <f>+('3. Áncash'!K14+'4. Apurímac'!K14+'5. Ayacucho'!K14+'6. Huancavelica'!K14+'7. Huánuco'!K14+'8. Ica'!K14+'9. Junín'!K14+'10. Pasco'!K14)/1000</f>
        <v>1169.547</v>
      </c>
      <c r="L14" s="19">
        <f>+('3. Áncash'!L14+'4. Apurímac'!L14+'5. Ayacucho'!L14+'6. Huancavelica'!L14+'7. Huánuco'!L14+'8. Ica'!L14+'9. Junín'!L14+'10. Pasco'!L14)/1000</f>
        <v>1284.4159999999999</v>
      </c>
      <c r="M14" s="19">
        <f>+('3. Áncash'!M14+'4. Apurímac'!M14+'5. Ayacucho'!M14+'6. Huancavelica'!M14+'7. Huánuco'!M14+'8. Ica'!M14+'9. Junín'!M14+'10. Pasco'!M14)/1000</f>
        <v>3175.4659999999999</v>
      </c>
      <c r="N14" s="19">
        <f>+('3. Áncash'!N14+'4. Apurímac'!N14+'5. Ayacucho'!N14+'6. Huancavelica'!N14+'7. Huánuco'!N14+'8. Ica'!N14+'9. Junín'!N14+'10. Pasco'!N14)/1000</f>
        <v>9062.8520000000008</v>
      </c>
      <c r="O14" s="19">
        <f>+('3. Áncash'!O14+'4. Apurímac'!O14+'5. Ayacucho'!O14+'6. Huancavelica'!O14+'7. Huánuco'!O14+'8. Ica'!O14+'9. Junín'!O14+'10. Pasco'!O14)/1000</f>
        <v>60450.932000000001</v>
      </c>
      <c r="P14" s="34"/>
      <c r="Q14" s="34"/>
    </row>
    <row r="15" spans="2:17" x14ac:dyDescent="0.25">
      <c r="B15" s="17">
        <v>2013</v>
      </c>
      <c r="C15" s="19">
        <f>+('3. Áncash'!C15+'4. Apurímac'!C15+'5. Ayacucho'!C15+'6. Huancavelica'!C15+'7. Huánuco'!C15+'8. Ica'!C15+'9. Junín'!C15+'10. Pasco'!C15)/1000</f>
        <v>6215.5079999999998</v>
      </c>
      <c r="D15" s="19">
        <f>+('3. Áncash'!D15+'4. Apurímac'!D15+'5. Ayacucho'!D15+'6. Huancavelica'!D15+'7. Huánuco'!D15+'8. Ica'!D15+'9. Junín'!D15+'10. Pasco'!D15)/1000</f>
        <v>568.28800000000001</v>
      </c>
      <c r="E15" s="19">
        <f>+('3. Áncash'!E15+'4. Apurímac'!E15+'5. Ayacucho'!E15+'6. Huancavelica'!E15+'7. Huánuco'!E15+'8. Ica'!E15+'9. Junín'!E15+'10. Pasco'!E15)/1000</f>
        <v>18156.504000000001</v>
      </c>
      <c r="F15" s="19">
        <f>+('3. Áncash'!F15+'4. Apurímac'!F15+'5. Ayacucho'!F15+'6. Huancavelica'!F15+'7. Huánuco'!F15+'8. Ica'!F15+'9. Junín'!F15+'10. Pasco'!F15)/1000</f>
        <v>6970.402</v>
      </c>
      <c r="G15" s="19">
        <f>+('3. Áncash'!G15+'4. Apurímac'!G15+'5. Ayacucho'!G15+'6. Huancavelica'!G15+'7. Huánuco'!G15+'8. Ica'!G15+'9. Junín'!G15+'10. Pasco'!G15)/1000</f>
        <v>1772.6489999999999</v>
      </c>
      <c r="H15" s="19">
        <f>+('3. Áncash'!H15+'4. Apurímac'!H15+'5. Ayacucho'!H15+'6. Huancavelica'!H15+'7. Huánuco'!H15+'8. Ica'!H15+'9. Junín'!H15+'10. Pasco'!H15)/1000</f>
        <v>6120.7129999999997</v>
      </c>
      <c r="I15" s="19">
        <f>+('3. Áncash'!I15+'4. Apurímac'!I15+'5. Ayacucho'!I15+'6. Huancavelica'!I15+'7. Huánuco'!I15+'8. Ica'!I15+'9. Junín'!I15+'10. Pasco'!I15)/1000</f>
        <v>5637.09</v>
      </c>
      <c r="J15" s="19">
        <f>+('3. Áncash'!J15+'4. Apurímac'!J15+'5. Ayacucho'!J15+'6. Huancavelica'!J15+'7. Huánuco'!J15+'8. Ica'!J15+'9. Junín'!J15+'10. Pasco'!J15)/1000</f>
        <v>2984.1010000000001</v>
      </c>
      <c r="K15" s="19">
        <f>+('3. Áncash'!K15+'4. Apurímac'!K15+'5. Ayacucho'!K15+'6. Huancavelica'!K15+'7. Huánuco'!K15+'8. Ica'!K15+'9. Junín'!K15+'10. Pasco'!K15)/1000</f>
        <v>1240.6949999999999</v>
      </c>
      <c r="L15" s="19">
        <f>+('3. Áncash'!L15+'4. Apurímac'!L15+'5. Ayacucho'!L15+'6. Huancavelica'!L15+'7. Huánuco'!L15+'8. Ica'!L15+'9. Junín'!L15+'10. Pasco'!L15)/1000</f>
        <v>1426.7360000000001</v>
      </c>
      <c r="M15" s="19">
        <f>+('3. Áncash'!M15+'4. Apurímac'!M15+'5. Ayacucho'!M15+'6. Huancavelica'!M15+'7. Huánuco'!M15+'8. Ica'!M15+'9. Junín'!M15+'10. Pasco'!M15)/1000</f>
        <v>3324.768</v>
      </c>
      <c r="N15" s="19">
        <f>+('3. Áncash'!N15+'4. Apurímac'!N15+'5. Ayacucho'!N15+'6. Huancavelica'!N15+'7. Huánuco'!N15+'8. Ica'!N15+'9. Junín'!N15+'10. Pasco'!N15)/1000</f>
        <v>9504.0249999999996</v>
      </c>
      <c r="O15" s="19">
        <f>+('3. Áncash'!O15+'4. Apurímac'!O15+'5. Ayacucho'!O15+'6. Huancavelica'!O15+'7. Huánuco'!O15+'8. Ica'!O15+'9. Junín'!O15+'10. Pasco'!O15)/1000</f>
        <v>63921.478999999999</v>
      </c>
      <c r="P15" s="34"/>
      <c r="Q15" s="34"/>
    </row>
    <row r="16" spans="2:17" x14ac:dyDescent="0.25">
      <c r="B16" s="17">
        <v>2014</v>
      </c>
      <c r="C16" s="19">
        <f>+('3. Áncash'!C16+'4. Apurímac'!C16+'5. Ayacucho'!C16+'6. Huancavelica'!C16+'7. Huánuco'!C16+'8. Ica'!C16+'9. Junín'!C16+'10. Pasco'!C16)/1000</f>
        <v>6182.6</v>
      </c>
      <c r="D16" s="19">
        <f>+('3. Áncash'!D16+'4. Apurímac'!D16+'5. Ayacucho'!D16+'6. Huancavelica'!D16+'7. Huánuco'!D16+'8. Ica'!D16+'9. Junín'!D16+'10. Pasco'!D16)/1000</f>
        <v>256.35000000000002</v>
      </c>
      <c r="E16" s="19">
        <f>+('3. Áncash'!E16+'4. Apurímac'!E16+'5. Ayacucho'!E16+'6. Huancavelica'!E16+'7. Huánuco'!E16+'8. Ica'!E16+'9. Junín'!E16+'10. Pasco'!E16)/1000</f>
        <v>17533.766</v>
      </c>
      <c r="F16" s="19">
        <f>+('3. Áncash'!F16+'4. Apurímac'!F16+'5. Ayacucho'!F16+'6. Huancavelica'!F16+'7. Huánuco'!F16+'8. Ica'!F16+'9. Junín'!F16+'10. Pasco'!F16)/1000</f>
        <v>6463.9769999999999</v>
      </c>
      <c r="G16" s="19">
        <f>+('3. Áncash'!G16+'4. Apurímac'!G16+'5. Ayacucho'!G16+'6. Huancavelica'!G16+'7. Huánuco'!G16+'8. Ica'!G16+'9. Junín'!G16+'10. Pasco'!G16)/1000</f>
        <v>1824.2819999999999</v>
      </c>
      <c r="H16" s="19">
        <f>+('3. Áncash'!H16+'4. Apurímac'!H16+'5. Ayacucho'!H16+'6. Huancavelica'!H16+'7. Huánuco'!H16+'8. Ica'!H16+'9. Junín'!H16+'10. Pasco'!H16)/1000</f>
        <v>6195.5439999999999</v>
      </c>
      <c r="I16" s="19">
        <f>+('3. Áncash'!I16+'4. Apurímac'!I16+'5. Ayacucho'!I16+'6. Huancavelica'!I16+'7. Huánuco'!I16+'8. Ica'!I16+'9. Junín'!I16+'10. Pasco'!I16)/1000</f>
        <v>5745.808</v>
      </c>
      <c r="J16" s="19">
        <f>+('3. Áncash'!J16+'4. Apurímac'!J16+'5. Ayacucho'!J16+'6. Huancavelica'!J16+'7. Huánuco'!J16+'8. Ica'!J16+'9. Junín'!J16+'10. Pasco'!J16)/1000</f>
        <v>3076.221</v>
      </c>
      <c r="K16" s="19">
        <f>+('3. Áncash'!K16+'4. Apurímac'!K16+'5. Ayacucho'!K16+'6. Huancavelica'!K16+'7. Huánuco'!K16+'8. Ica'!K16+'9. Junín'!K16+'10. Pasco'!K16)/1000</f>
        <v>1294.537</v>
      </c>
      <c r="L16" s="19">
        <f>+('3. Áncash'!L16+'4. Apurímac'!L16+'5. Ayacucho'!L16+'6. Huancavelica'!L16+'7. Huánuco'!L16+'8. Ica'!L16+'9. Junín'!L16+'10. Pasco'!L16)/1000</f>
        <v>1546.4780000000001</v>
      </c>
      <c r="M16" s="19">
        <f>+('3. Áncash'!M16+'4. Apurímac'!M16+'5. Ayacucho'!M16+'6. Huancavelica'!M16+'7. Huánuco'!M16+'8. Ica'!M16+'9. Junín'!M16+'10. Pasco'!M16)/1000</f>
        <v>3580.2069999999999</v>
      </c>
      <c r="N16" s="19">
        <f>+('3. Áncash'!N16+'4. Apurímac'!N16+'5. Ayacucho'!N16+'6. Huancavelica'!N16+'7. Huánuco'!N16+'8. Ica'!N16+'9. Junín'!N16+'10. Pasco'!N16)/1000</f>
        <v>9966.4830000000002</v>
      </c>
      <c r="O16" s="19">
        <f>+('3. Áncash'!O16+'4. Apurímac'!O16+'5. Ayacucho'!O16+'6. Huancavelica'!O16+'7. Huánuco'!O16+'8. Ica'!O16+'9. Junín'!O16+'10. Pasco'!O16)/1000</f>
        <v>63666.252999999997</v>
      </c>
      <c r="P16" s="34"/>
      <c r="Q16" s="34"/>
    </row>
    <row r="17" spans="2:17" x14ac:dyDescent="0.25">
      <c r="B17" s="17">
        <v>2015</v>
      </c>
      <c r="C17" s="19">
        <f>+('3. Áncash'!C17+'4. Apurímac'!C17+'5. Ayacucho'!C17+'6. Huancavelica'!C17+'7. Huánuco'!C17+'8. Ica'!C17+'9. Junín'!C17+'10. Pasco'!C17)/1000</f>
        <v>6407.5450000000001</v>
      </c>
      <c r="D17" s="19">
        <f>+('3. Áncash'!D17+'4. Apurímac'!D17+'5. Ayacucho'!D17+'6. Huancavelica'!D17+'7. Huánuco'!D17+'8. Ica'!D17+'9. Junín'!D17+'10. Pasco'!D17)/1000</f>
        <v>422.48599999999999</v>
      </c>
      <c r="E17" s="19">
        <f>+('3. Áncash'!E17+'4. Apurímac'!E17+'5. Ayacucho'!E17+'6. Huancavelica'!E17+'7. Huánuco'!E17+'8. Ica'!E17+'9. Junín'!E17+'10. Pasco'!E17)/1000</f>
        <v>21215.883999999998</v>
      </c>
      <c r="F17" s="19">
        <f>+('3. Áncash'!F17+'4. Apurímac'!F17+'5. Ayacucho'!F17+'6. Huancavelica'!F17+'7. Huánuco'!F17+'8. Ica'!F17+'9. Junín'!F17+'10. Pasco'!F17)/1000</f>
        <v>6345.0320000000002</v>
      </c>
      <c r="G17" s="19">
        <f>+('3. Áncash'!G17+'4. Apurímac'!G17+'5. Ayacucho'!G17+'6. Huancavelica'!G17+'7. Huánuco'!G17+'8. Ica'!G17+'9. Junín'!G17+'10. Pasco'!G17)/1000</f>
        <v>1928.204</v>
      </c>
      <c r="H17" s="19">
        <f>+('3. Áncash'!H17+'4. Apurímac'!H17+'5. Ayacucho'!H17+'6. Huancavelica'!H17+'7. Huánuco'!H17+'8. Ica'!H17+'9. Junín'!H17+'10. Pasco'!H17)/1000</f>
        <v>6057.9629999999997</v>
      </c>
      <c r="I17" s="19">
        <f>+('3. Áncash'!I17+'4. Apurímac'!I17+'5. Ayacucho'!I17+'6. Huancavelica'!I17+'7. Huánuco'!I17+'8. Ica'!I17+'9. Junín'!I17+'10. Pasco'!I17)/1000</f>
        <v>5988.3670000000002</v>
      </c>
      <c r="J17" s="19">
        <f>+('3. Áncash'!J17+'4. Apurímac'!J17+'5. Ayacucho'!J17+'6. Huancavelica'!J17+'7. Huánuco'!J17+'8. Ica'!J17+'9. Junín'!J17+'10. Pasco'!J17)/1000</f>
        <v>3143.038</v>
      </c>
      <c r="K17" s="19">
        <f>+('3. Áncash'!K17+'4. Apurímac'!K17+'5. Ayacucho'!K17+'6. Huancavelica'!K17+'7. Huánuco'!K17+'8. Ica'!K17+'9. Junín'!K17+'10. Pasco'!K17)/1000</f>
        <v>1331.51</v>
      </c>
      <c r="L17" s="19">
        <f>+('3. Áncash'!L17+'4. Apurímac'!L17+'5. Ayacucho'!L17+'6. Huancavelica'!L17+'7. Huánuco'!L17+'8. Ica'!L17+'9. Junín'!L17+'10. Pasco'!L17)/1000</f>
        <v>1709.4739999999999</v>
      </c>
      <c r="M17" s="19">
        <f>+('3. Áncash'!M17+'4. Apurímac'!M17+'5. Ayacucho'!M17+'6. Huancavelica'!M17+'7. Huánuco'!M17+'8. Ica'!M17+'9. Junín'!M17+'10. Pasco'!M17)/1000</f>
        <v>3758.37</v>
      </c>
      <c r="N17" s="19">
        <f>+('3. Áncash'!N17+'4. Apurímac'!N17+'5. Ayacucho'!N17+'6. Huancavelica'!N17+'7. Huánuco'!N17+'8. Ica'!N17+'9. Junín'!N17+'10. Pasco'!N17)/1000</f>
        <v>10503.829</v>
      </c>
      <c r="O17" s="19">
        <f>+('3. Áncash'!O17+'4. Apurímac'!O17+'5. Ayacucho'!O17+'6. Huancavelica'!O17+'7. Huánuco'!O17+'8. Ica'!O17+'9. Junín'!O17+'10. Pasco'!O17)/1000</f>
        <v>68811.702000000005</v>
      </c>
      <c r="P17" s="34"/>
      <c r="Q17" s="34"/>
    </row>
    <row r="18" spans="2:17" x14ac:dyDescent="0.25">
      <c r="B18" s="17">
        <v>2016</v>
      </c>
      <c r="C18" s="19">
        <f>+('3. Áncash'!C18+'4. Apurímac'!C18+'5. Ayacucho'!C18+'6. Huancavelica'!C18+'7. Huánuco'!C18+'8. Ica'!C18+'9. Junín'!C18+'10. Pasco'!C18)/1000</f>
        <v>6437.826</v>
      </c>
      <c r="D18" s="19">
        <f>+('3. Áncash'!D18+'4. Apurímac'!D18+'5. Ayacucho'!D18+'6. Huancavelica'!D18+'7. Huánuco'!D18+'8. Ica'!D18+'9. Junín'!D18+'10. Pasco'!D18)/1000</f>
        <v>339.19499999999999</v>
      </c>
      <c r="E18" s="19">
        <f>+('3. Áncash'!E18+'4. Apurímac'!E18+'5. Ayacucho'!E18+'6. Huancavelica'!E18+'7. Huánuco'!E18+'8. Ica'!E18+'9. Junín'!E18+'10. Pasco'!E18)/1000</f>
        <v>25367.5</v>
      </c>
      <c r="F18" s="19">
        <f>+('3. Áncash'!F18+'4. Apurímac'!F18+'5. Ayacucho'!F18+'6. Huancavelica'!F18+'7. Huánuco'!F18+'8. Ica'!F18+'9. Junín'!F18+'10. Pasco'!F18)/1000</f>
        <v>6337.5079999999998</v>
      </c>
      <c r="G18" s="19">
        <f>+('3. Áncash'!G18+'4. Apurímac'!G18+'5. Ayacucho'!G18+'6. Huancavelica'!G18+'7. Huánuco'!G18+'8. Ica'!G18+'9. Junín'!G18+'10. Pasco'!G18)/1000</f>
        <v>2184.078</v>
      </c>
      <c r="H18" s="19">
        <f>+('3. Áncash'!H18+'4. Apurímac'!H18+'5. Ayacucho'!H18+'6. Huancavelica'!H18+'7. Huánuco'!H18+'8. Ica'!H18+'9. Junín'!H18+'10. Pasco'!H18)/1000</f>
        <v>5734.4949999999999</v>
      </c>
      <c r="I18" s="19">
        <f>+('3. Áncash'!I18+'4. Apurímac'!I18+'5. Ayacucho'!I18+'6. Huancavelica'!I18+'7. Huánuco'!I18+'8. Ica'!I18+'9. Junín'!I18+'10. Pasco'!I18)/1000</f>
        <v>6087.2730000000001</v>
      </c>
      <c r="J18" s="19">
        <f>+('3. Áncash'!J18+'4. Apurímac'!J18+'5. Ayacucho'!J18+'6. Huancavelica'!J18+'7. Huánuco'!J18+'8. Ica'!J18+'9. Junín'!J18+'10. Pasco'!J18)/1000</f>
        <v>3247.2220000000002</v>
      </c>
      <c r="K18" s="19">
        <f>+('3. Áncash'!K18+'4. Apurímac'!K18+'5. Ayacucho'!K18+'6. Huancavelica'!K18+'7. Huánuco'!K18+'8. Ica'!K18+'9. Junín'!K18+'10. Pasco'!K18)/1000</f>
        <v>1374.3920000000001</v>
      </c>
      <c r="L18" s="19">
        <f>+('3. Áncash'!L18+'4. Apurímac'!L18+'5. Ayacucho'!L18+'6. Huancavelica'!L18+'7. Huánuco'!L18+'8. Ica'!L18+'9. Junín'!L18+'10. Pasco'!L18)/1000</f>
        <v>1900.1579999999999</v>
      </c>
      <c r="M18" s="19">
        <f>+('3. Áncash'!M18+'4. Apurímac'!M18+'5. Ayacucho'!M18+'6. Huancavelica'!M18+'7. Huánuco'!M18+'8. Ica'!M18+'9. Junín'!M18+'10. Pasco'!M18)/1000</f>
        <v>4008.107</v>
      </c>
      <c r="N18" s="19">
        <f>+('3. Áncash'!N18+'4. Apurímac'!N18+'5. Ayacucho'!N18+'6. Huancavelica'!N18+'7. Huánuco'!N18+'8. Ica'!N18+'9. Junín'!N18+'10. Pasco'!N18)/1000</f>
        <v>10920.415999999999</v>
      </c>
      <c r="O18" s="19">
        <f>+('3. Áncash'!O18+'4. Apurímac'!O18+'5. Ayacucho'!O18+'6. Huancavelica'!O18+'7. Huánuco'!O18+'8. Ica'!O18+'9. Junín'!O18+'10. Pasco'!O18)/1000</f>
        <v>73938.17</v>
      </c>
      <c r="P18" s="34"/>
      <c r="Q18" s="34"/>
    </row>
    <row r="19" spans="2:17" x14ac:dyDescent="0.25">
      <c r="B19" s="27" t="s">
        <v>34</v>
      </c>
      <c r="C19" s="28">
        <f>+('3. Áncash'!C19+'4. Apurímac'!C19+'5. Ayacucho'!C19+'6. Huancavelica'!C19+'7. Huánuco'!C19+'8. Ica'!C19+'9. Junín'!C19+'10. Pasco'!C19)/1000</f>
        <v>6692.9417575536199</v>
      </c>
      <c r="D19" s="28">
        <f>+('3. Áncash'!D19+'4. Apurímac'!D19+'5. Ayacucho'!D19+'6. Huancavelica'!D19+'7. Huánuco'!D19+'8. Ica'!D19+'9. Junín'!D19+'10. Pasco'!D19)/1000</f>
        <v>479.09950402737923</v>
      </c>
      <c r="E19" s="28">
        <f>+('3. Áncash'!E19+'4. Apurímac'!E19+'5. Ayacucho'!E19+'6. Huancavelica'!E19+'7. Huánuco'!E19+'8. Ica'!E19+'9. Junín'!E19+'10. Pasco'!E19)/1000</f>
        <v>27980.000506601755</v>
      </c>
      <c r="F19" s="28">
        <f>+('3. Áncash'!F19+'4. Apurímac'!F19+'5. Ayacucho'!F19+'6. Huancavelica'!F19+'7. Huánuco'!F19+'8. Ica'!F19+'9. Junín'!F19+'10. Pasco'!F19)/1000</f>
        <v>6346.7346494801759</v>
      </c>
      <c r="G19" s="28">
        <f>+('3. Áncash'!G19+'4. Apurímac'!G19+'5. Ayacucho'!G19+'6. Huancavelica'!G19+'7. Huánuco'!G19+'8. Ica'!G19+'9. Junín'!G19+'10. Pasco'!G19)/1000</f>
        <v>2320.3499492031133</v>
      </c>
      <c r="H19" s="28">
        <f>+('3. Áncash'!H19+'4. Apurímac'!H19+'5. Ayacucho'!H19+'6. Huancavelica'!H19+'7. Huánuco'!H19+'8. Ica'!H19+'9. Junín'!H19+'10. Pasco'!H19)/1000</f>
        <v>5781.3902150743161</v>
      </c>
      <c r="I19" s="28">
        <f>+('3. Áncash'!I19+'4. Apurímac'!I19+'5. Ayacucho'!I19+'6. Huancavelica'!I19+'7. Huánuco'!I19+'8. Ica'!I19+'9. Junín'!I19+'10. Pasco'!I19)/1000</f>
        <v>6288.2265380271838</v>
      </c>
      <c r="J19" s="28">
        <f>+('3. Áncash'!J19+'4. Apurímac'!J19+'5. Ayacucho'!J19+'6. Huancavelica'!J19+'7. Huánuco'!J19+'8. Ica'!J19+'9. Junín'!J19+'10. Pasco'!J19)/1000</f>
        <v>3355.9232378301645</v>
      </c>
      <c r="K19" s="28">
        <f>+('3. Áncash'!K19+'4. Apurímac'!K19+'5. Ayacucho'!K19+'6. Huancavelica'!K19+'7. Huánuco'!K19+'8. Ica'!K19+'9. Junín'!K19+'10. Pasco'!K19)/1000</f>
        <v>1432.6349368597184</v>
      </c>
      <c r="L19" s="28">
        <f>+('3. Áncash'!L19+'4. Apurímac'!L19+'5. Ayacucho'!L19+'6. Huancavelica'!L19+'7. Huánuco'!L19+'8. Ica'!L19+'9. Junín'!L19+'10. Pasco'!L19)/1000</f>
        <v>2104.0389191886461</v>
      </c>
      <c r="M19" s="28">
        <f>+('3. Áncash'!M19+'4. Apurímac'!M19+'5. Ayacucho'!M19+'6. Huancavelica'!M19+'7. Huánuco'!M19+'8. Ica'!M19+'9. Junín'!M19+'10. Pasco'!M19)/1000</f>
        <v>4235.5405970267066</v>
      </c>
      <c r="N19" s="28">
        <f>+('3. Áncash'!N19+'4. Apurímac'!N19+'5. Ayacucho'!N19+'6. Huancavelica'!N19+'7. Huánuco'!N19+'8. Ica'!N19+'9. Junín'!N19+'10. Pasco'!N19)/1000</f>
        <v>11508.096159976792</v>
      </c>
      <c r="O19" s="28">
        <f>+('3. Áncash'!O19+'4. Apurímac'!O19+'5. Ayacucho'!O19+'6. Huancavelica'!O19+'7. Huánuco'!O19+'8. Ica'!O19+'9. Junín'!O19+'10. Pasco'!O19)/1000</f>
        <v>78524.976970849559</v>
      </c>
      <c r="P19" s="34"/>
    </row>
    <row r="20" spans="2:17" x14ac:dyDescent="0.25">
      <c r="B20" s="23" t="s">
        <v>30</v>
      </c>
      <c r="C20" s="24">
        <f>+C18/$O$18</f>
        <v>8.7070399497309714E-2</v>
      </c>
      <c r="D20" s="24">
        <f t="shared" ref="D20:N20" si="0">+D18/$O$18</f>
        <v>4.5875492996377918E-3</v>
      </c>
      <c r="E20" s="24">
        <f t="shared" si="0"/>
        <v>0.34309072025991449</v>
      </c>
      <c r="F20" s="24">
        <f t="shared" si="0"/>
        <v>8.5713617202048689E-2</v>
      </c>
      <c r="G20" s="24">
        <f t="shared" si="0"/>
        <v>2.9539248807483334E-2</v>
      </c>
      <c r="H20" s="24">
        <f t="shared" si="0"/>
        <v>7.7557978510963965E-2</v>
      </c>
      <c r="I20" s="24">
        <f t="shared" si="0"/>
        <v>8.2329235359760736E-2</v>
      </c>
      <c r="J20" s="24">
        <f t="shared" si="0"/>
        <v>4.3918073709425055E-2</v>
      </c>
      <c r="K20" s="24">
        <f t="shared" si="0"/>
        <v>1.8588396223493224E-2</v>
      </c>
      <c r="L20" s="24">
        <f t="shared" si="0"/>
        <v>2.5699283604124906E-2</v>
      </c>
      <c r="M20" s="24">
        <f t="shared" si="0"/>
        <v>5.420890184325633E-2</v>
      </c>
      <c r="N20" s="24">
        <f t="shared" si="0"/>
        <v>0.14769659568258181</v>
      </c>
      <c r="O20" s="24">
        <f t="shared" ref="O20:O21" si="1">SUM(C20:N20)</f>
        <v>1</v>
      </c>
    </row>
    <row r="21" spans="2:17" x14ac:dyDescent="0.25">
      <c r="B21" s="23" t="s">
        <v>31</v>
      </c>
      <c r="C21" s="24">
        <f>+C19/$O$19</f>
        <v>8.523328520093941E-2</v>
      </c>
      <c r="D21" s="24">
        <f t="shared" ref="D21:N21" si="2">+D19/$O$19</f>
        <v>6.1012371159972828E-3</v>
      </c>
      <c r="E21" s="24">
        <f t="shared" si="2"/>
        <v>0.35631975437558716</v>
      </c>
      <c r="F21" s="24">
        <f t="shared" si="2"/>
        <v>8.0824406377556057E-2</v>
      </c>
      <c r="G21" s="24">
        <f t="shared" si="2"/>
        <v>2.9549196175689237E-2</v>
      </c>
      <c r="H21" s="24">
        <f t="shared" si="2"/>
        <v>7.3624857186784187E-2</v>
      </c>
      <c r="I21" s="24">
        <f t="shared" si="2"/>
        <v>8.0079317187976146E-2</v>
      </c>
      <c r="J21" s="24">
        <f t="shared" si="2"/>
        <v>4.273701651738105E-2</v>
      </c>
      <c r="K21" s="24">
        <f t="shared" si="2"/>
        <v>1.8244321642928319E-2</v>
      </c>
      <c r="L21" s="24">
        <f t="shared" si="2"/>
        <v>2.6794518131087363E-2</v>
      </c>
      <c r="M21" s="24">
        <f t="shared" si="2"/>
        <v>5.3938769044135415E-2</v>
      </c>
      <c r="N21" s="24">
        <f t="shared" si="2"/>
        <v>0.14655332104393851</v>
      </c>
      <c r="O21" s="24">
        <f t="shared" si="1"/>
        <v>1</v>
      </c>
    </row>
    <row r="22" spans="2:17" x14ac:dyDescent="0.25">
      <c r="B22" s="25" t="s">
        <v>35</v>
      </c>
      <c r="C22" s="26">
        <f>+C19/C18-1</f>
        <v>3.9627625467606675E-2</v>
      </c>
      <c r="D22" s="26">
        <f t="shared" ref="D22:N22" si="3">+D19/D18-1</f>
        <v>0.41246039601815832</v>
      </c>
      <c r="E22" s="26">
        <f t="shared" si="3"/>
        <v>0.10298612423777498</v>
      </c>
      <c r="F22" s="26">
        <f t="shared" si="3"/>
        <v>1.4558797369843557E-3</v>
      </c>
      <c r="G22" s="26">
        <f t="shared" si="3"/>
        <v>6.2393352802927904E-2</v>
      </c>
      <c r="H22" s="26">
        <f t="shared" si="3"/>
        <v>8.1777410346188795E-3</v>
      </c>
      <c r="I22" s="26">
        <f t="shared" si="3"/>
        <v>3.3012079140722461E-2</v>
      </c>
      <c r="J22" s="26">
        <f t="shared" si="3"/>
        <v>3.3475148243687691E-2</v>
      </c>
      <c r="K22" s="26">
        <f t="shared" si="3"/>
        <v>4.2377237978479476E-2</v>
      </c>
      <c r="L22" s="26">
        <f t="shared" si="3"/>
        <v>0.10729682436336674</v>
      </c>
      <c r="M22" s="26">
        <f t="shared" si="3"/>
        <v>5.6743394581708184E-2</v>
      </c>
      <c r="N22" s="26">
        <f t="shared" si="3"/>
        <v>5.3814814378572606E-2</v>
      </c>
      <c r="O22" s="26">
        <f>+O19/O18-1</f>
        <v>6.2035711336236199E-2</v>
      </c>
    </row>
    <row r="23" spans="2:17" x14ac:dyDescent="0.25"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7" x14ac:dyDescent="0.25">
      <c r="B24" s="16" t="s">
        <v>28</v>
      </c>
    </row>
    <row r="25" spans="2:17" x14ac:dyDescent="0.25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2:17" x14ac:dyDescent="0.25">
      <c r="B26" s="4" t="s">
        <v>68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8" spans="2:17" x14ac:dyDescent="0.25">
      <c r="B28" s="73" t="s">
        <v>65</v>
      </c>
      <c r="C28" s="73"/>
      <c r="D28" s="73"/>
      <c r="E28" s="73"/>
    </row>
    <row r="29" spans="2:17" x14ac:dyDescent="0.25">
      <c r="B29" s="66" t="s">
        <v>50</v>
      </c>
      <c r="C29" s="66"/>
      <c r="D29" s="66"/>
      <c r="E29" s="66"/>
      <c r="F29" s="34"/>
      <c r="G29" s="34"/>
      <c r="H29" s="34"/>
      <c r="I29" s="34"/>
      <c r="J29" s="34"/>
      <c r="K29" s="34"/>
      <c r="L29" s="34"/>
      <c r="M29" s="34"/>
      <c r="N29" s="34"/>
    </row>
    <row r="30" spans="2:17" x14ac:dyDescent="0.25">
      <c r="B30" s="20" t="s">
        <v>14</v>
      </c>
      <c r="C30" s="21" t="s">
        <v>44</v>
      </c>
      <c r="D30" s="21" t="s">
        <v>45</v>
      </c>
      <c r="E30" s="21" t="s">
        <v>46</v>
      </c>
    </row>
    <row r="31" spans="2:17" x14ac:dyDescent="0.25">
      <c r="B31" s="17">
        <v>2007</v>
      </c>
      <c r="C31" s="19">
        <v>49669.618000000002</v>
      </c>
      <c r="D31" s="19"/>
      <c r="E31" s="35"/>
    </row>
    <row r="32" spans="2:17" x14ac:dyDescent="0.25">
      <c r="B32" s="17">
        <v>2008</v>
      </c>
      <c r="C32" s="19">
        <v>53878.533000000003</v>
      </c>
      <c r="D32" s="18">
        <f t="shared" ref="D32:D40" si="4">+C32/C31-1</f>
        <v>8.4738219649685975E-2</v>
      </c>
      <c r="E32" s="35">
        <f t="shared" ref="E32:E40" si="5">+(D32-D31)*100</f>
        <v>8.4738219649685966</v>
      </c>
    </row>
    <row r="33" spans="2:16" x14ac:dyDescent="0.25">
      <c r="B33" s="17">
        <v>2009</v>
      </c>
      <c r="C33" s="19">
        <v>52892.917999999998</v>
      </c>
      <c r="D33" s="18">
        <f t="shared" si="4"/>
        <v>-1.8293278326639073E-2</v>
      </c>
      <c r="E33" s="35">
        <f t="shared" si="5"/>
        <v>-10.303149797632505</v>
      </c>
    </row>
    <row r="34" spans="2:16" x14ac:dyDescent="0.25">
      <c r="B34" s="17">
        <v>2010</v>
      </c>
      <c r="C34" s="19">
        <v>54087.144999999997</v>
      </c>
      <c r="D34" s="18">
        <f t="shared" si="4"/>
        <v>2.2578202246281709E-2</v>
      </c>
      <c r="E34" s="35">
        <f t="shared" si="5"/>
        <v>4.0871480572920778</v>
      </c>
    </row>
    <row r="35" spans="2:16" x14ac:dyDescent="0.25">
      <c r="B35" s="17">
        <v>2011</v>
      </c>
      <c r="C35" s="19">
        <v>56536.061000000002</v>
      </c>
      <c r="D35" s="18">
        <f t="shared" si="4"/>
        <v>4.5277228073325126E-2</v>
      </c>
      <c r="E35" s="35">
        <f t="shared" si="5"/>
        <v>2.2699025827043418</v>
      </c>
    </row>
    <row r="36" spans="2:16" x14ac:dyDescent="0.25">
      <c r="B36" s="17">
        <v>2012</v>
      </c>
      <c r="C36" s="19">
        <v>60450.932000000001</v>
      </c>
      <c r="D36" s="18">
        <f t="shared" si="4"/>
        <v>6.9245556389222029E-2</v>
      </c>
      <c r="E36" s="35">
        <f t="shared" si="5"/>
        <v>2.3968328315896903</v>
      </c>
    </row>
    <row r="37" spans="2:16" x14ac:dyDescent="0.25">
      <c r="B37" s="17">
        <v>2013</v>
      </c>
      <c r="C37" s="19">
        <v>63921.478999999999</v>
      </c>
      <c r="D37" s="18">
        <f t="shared" si="4"/>
        <v>5.7410975896947214E-2</v>
      </c>
      <c r="E37" s="35">
        <f t="shared" si="5"/>
        <v>-1.1834580492274815</v>
      </c>
    </row>
    <row r="38" spans="2:16" x14ac:dyDescent="0.25">
      <c r="B38" s="17">
        <v>2014</v>
      </c>
      <c r="C38" s="19">
        <v>63666.252999999997</v>
      </c>
      <c r="D38" s="18">
        <f t="shared" si="4"/>
        <v>-3.9928049850035396E-3</v>
      </c>
      <c r="E38" s="35">
        <f t="shared" si="5"/>
        <v>-6.1403780881950754</v>
      </c>
    </row>
    <row r="39" spans="2:16" x14ac:dyDescent="0.25">
      <c r="B39" s="17">
        <v>2015</v>
      </c>
      <c r="C39" s="19">
        <v>68811.702000000005</v>
      </c>
      <c r="D39" s="18">
        <f t="shared" si="4"/>
        <v>8.0819095793182694E-2</v>
      </c>
      <c r="E39" s="35">
        <f t="shared" si="5"/>
        <v>8.4811900778186242</v>
      </c>
    </row>
    <row r="40" spans="2:16" x14ac:dyDescent="0.25">
      <c r="B40" s="17">
        <v>2016</v>
      </c>
      <c r="C40" s="19">
        <v>73938.17</v>
      </c>
      <c r="D40" s="18">
        <f t="shared" si="4"/>
        <v>7.4499944791367012E-2</v>
      </c>
      <c r="E40" s="35">
        <f t="shared" si="5"/>
        <v>-0.63191510018156816</v>
      </c>
    </row>
    <row r="41" spans="2:16" x14ac:dyDescent="0.25">
      <c r="B41" s="27" t="s">
        <v>49</v>
      </c>
      <c r="C41" s="28">
        <v>78524.976970849559</v>
      </c>
      <c r="D41" s="18">
        <f>+C41/C40-1</f>
        <v>6.2035711336236199E-2</v>
      </c>
      <c r="E41" s="35">
        <f>+(D41-D40)*100</f>
        <v>-1.2464233455130813</v>
      </c>
    </row>
    <row r="42" spans="2:16" x14ac:dyDescent="0.25">
      <c r="B42" s="37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6" x14ac:dyDescent="0.25">
      <c r="B43" s="36" t="s">
        <v>48</v>
      </c>
    </row>
    <row r="44" spans="2:16" x14ac:dyDescent="0.25">
      <c r="B44" s="36"/>
    </row>
    <row r="45" spans="2:16" x14ac:dyDescent="0.25">
      <c r="B45" s="4" t="s">
        <v>69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7" spans="2:16" x14ac:dyDescent="0.25">
      <c r="B47" s="66" t="s">
        <v>64</v>
      </c>
      <c r="C47" s="66"/>
      <c r="D47" s="66"/>
      <c r="E47" s="66"/>
      <c r="F47" s="66"/>
      <c r="H47" s="66" t="s">
        <v>63</v>
      </c>
      <c r="I47" s="66"/>
      <c r="J47" s="66"/>
      <c r="K47" s="66"/>
      <c r="L47" s="66"/>
      <c r="M47" s="66"/>
    </row>
    <row r="48" spans="2:16" x14ac:dyDescent="0.25">
      <c r="B48" s="74" t="s">
        <v>51</v>
      </c>
      <c r="C48" s="75"/>
      <c r="D48" s="76"/>
      <c r="E48" s="39" t="s">
        <v>53</v>
      </c>
      <c r="F48" s="39" t="s">
        <v>1</v>
      </c>
      <c r="H48" s="74" t="s">
        <v>51</v>
      </c>
      <c r="I48" s="75"/>
      <c r="J48" s="76"/>
      <c r="K48" s="39" t="s">
        <v>54</v>
      </c>
      <c r="L48" s="39" t="s">
        <v>55</v>
      </c>
      <c r="M48" s="39" t="s">
        <v>56</v>
      </c>
      <c r="N48" s="39" t="s">
        <v>75</v>
      </c>
      <c r="O48" s="64" t="s">
        <v>76</v>
      </c>
      <c r="P48" s="5"/>
    </row>
    <row r="49" spans="2:19" x14ac:dyDescent="0.25">
      <c r="B49" s="67" t="s">
        <v>17</v>
      </c>
      <c r="C49" s="68"/>
      <c r="D49" s="69"/>
      <c r="E49" s="19">
        <v>27980.000506601755</v>
      </c>
      <c r="F49" s="18">
        <v>0.35631975437558716</v>
      </c>
      <c r="H49" s="41" t="s">
        <v>16</v>
      </c>
      <c r="I49" s="42"/>
      <c r="J49" s="43"/>
      <c r="K49" s="19">
        <v>479.09950402737923</v>
      </c>
      <c r="L49" s="19">
        <v>339.19499999999999</v>
      </c>
      <c r="M49" s="18">
        <f t="shared" ref="M49:M60" si="6">+K49/L49-1</f>
        <v>0.41246039601815832</v>
      </c>
      <c r="N49" s="58">
        <f>+(L49/L$61)*M49*100</f>
        <v>0.18921824008814284</v>
      </c>
      <c r="O49" s="64"/>
      <c r="R49" s="1"/>
      <c r="S49" s="1"/>
    </row>
    <row r="50" spans="2:19" x14ac:dyDescent="0.25">
      <c r="B50" s="67" t="s">
        <v>26</v>
      </c>
      <c r="C50" s="68"/>
      <c r="D50" s="69"/>
      <c r="E50" s="19">
        <v>11508.096159976792</v>
      </c>
      <c r="F50" s="18">
        <v>0.14655332104393851</v>
      </c>
      <c r="H50" s="41" t="s">
        <v>24</v>
      </c>
      <c r="I50" s="42"/>
      <c r="J50" s="43"/>
      <c r="K50" s="19">
        <v>2104.0389191886461</v>
      </c>
      <c r="L50" s="19">
        <v>1900.1579999999999</v>
      </c>
      <c r="M50" s="18">
        <f t="shared" si="6"/>
        <v>0.10729682436336674</v>
      </c>
      <c r="N50" s="58">
        <f t="shared" ref="N50:N60" si="7">+(L50/L$61)*M50*100</f>
        <v>0.27574515191361404</v>
      </c>
      <c r="O50" s="59">
        <v>4</v>
      </c>
      <c r="R50" s="1"/>
      <c r="S50" s="1"/>
    </row>
    <row r="51" spans="2:19" x14ac:dyDescent="0.25">
      <c r="B51" s="67" t="s">
        <v>15</v>
      </c>
      <c r="C51" s="68"/>
      <c r="D51" s="69"/>
      <c r="E51" s="19">
        <v>6692.9417575536199</v>
      </c>
      <c r="F51" s="18">
        <v>8.523328520093941E-2</v>
      </c>
      <c r="H51" s="41" t="s">
        <v>17</v>
      </c>
      <c r="I51" s="42"/>
      <c r="J51" s="43"/>
      <c r="K51" s="19">
        <v>27980.000506601755</v>
      </c>
      <c r="L51" s="19">
        <v>25367.5</v>
      </c>
      <c r="M51" s="18">
        <f t="shared" si="6"/>
        <v>0.10298612423777498</v>
      </c>
      <c r="N51" s="58">
        <f t="shared" si="7"/>
        <v>3.5333583541515257</v>
      </c>
      <c r="O51" s="59">
        <v>1</v>
      </c>
      <c r="R51" s="1"/>
      <c r="S51" s="1"/>
    </row>
    <row r="52" spans="2:19" x14ac:dyDescent="0.25">
      <c r="B52" s="67" t="s">
        <v>18</v>
      </c>
      <c r="C52" s="68"/>
      <c r="D52" s="69"/>
      <c r="E52" s="19">
        <v>6346.7346494801759</v>
      </c>
      <c r="F52" s="18">
        <v>8.0824406377556057E-2</v>
      </c>
      <c r="H52" s="41" t="s">
        <v>19</v>
      </c>
      <c r="I52" s="42"/>
      <c r="J52" s="43"/>
      <c r="K52" s="19">
        <v>2320.3499492031133</v>
      </c>
      <c r="L52" s="19">
        <v>2184.078</v>
      </c>
      <c r="M52" s="18">
        <f t="shared" si="6"/>
        <v>6.2393352802927904E-2</v>
      </c>
      <c r="N52" s="58">
        <f t="shared" si="7"/>
        <v>0.18430527723787751</v>
      </c>
      <c r="O52" s="59"/>
      <c r="R52" s="1"/>
      <c r="S52" s="1"/>
    </row>
    <row r="53" spans="2:19" x14ac:dyDescent="0.25">
      <c r="B53" s="67" t="s">
        <v>21</v>
      </c>
      <c r="C53" s="68"/>
      <c r="D53" s="69"/>
      <c r="E53" s="19">
        <v>6288.2265380271838</v>
      </c>
      <c r="F53" s="18">
        <v>8.0079317187976146E-2</v>
      </c>
      <c r="G53" s="33"/>
      <c r="H53" s="41" t="s">
        <v>25</v>
      </c>
      <c r="I53" s="42"/>
      <c r="J53" s="43"/>
      <c r="K53" s="19">
        <v>4235.5405970267066</v>
      </c>
      <c r="L53" s="19">
        <v>4008.107</v>
      </c>
      <c r="M53" s="18">
        <f t="shared" si="6"/>
        <v>5.6743394581708184E-2</v>
      </c>
      <c r="N53" s="58">
        <f t="shared" si="7"/>
        <v>0.30759971071329822</v>
      </c>
      <c r="O53" s="59">
        <v>3</v>
      </c>
      <c r="Q53" s="5"/>
      <c r="R53" s="1"/>
      <c r="S53" s="1"/>
    </row>
    <row r="54" spans="2:19" x14ac:dyDescent="0.25">
      <c r="B54" s="67" t="s">
        <v>20</v>
      </c>
      <c r="C54" s="68"/>
      <c r="D54" s="69"/>
      <c r="E54" s="19">
        <v>5781.3902150743161</v>
      </c>
      <c r="F54" s="18">
        <v>7.3624857186784187E-2</v>
      </c>
      <c r="H54" s="41" t="s">
        <v>26</v>
      </c>
      <c r="I54" s="42"/>
      <c r="J54" s="43"/>
      <c r="K54" s="19">
        <v>11508.096159976792</v>
      </c>
      <c r="L54" s="19">
        <v>10920.415999999999</v>
      </c>
      <c r="M54" s="18">
        <f t="shared" si="6"/>
        <v>5.3814814378572606E-2</v>
      </c>
      <c r="N54" s="58">
        <f t="shared" si="7"/>
        <v>0.79482648810052292</v>
      </c>
      <c r="O54" s="59"/>
      <c r="R54" s="1"/>
      <c r="S54" s="1"/>
    </row>
    <row r="55" spans="2:19" x14ac:dyDescent="0.25">
      <c r="B55" s="67" t="s">
        <v>25</v>
      </c>
      <c r="C55" s="68"/>
      <c r="D55" s="69"/>
      <c r="E55" s="19">
        <v>4235.5405970267066</v>
      </c>
      <c r="F55" s="18">
        <v>5.3938769044135415E-2</v>
      </c>
      <c r="H55" s="41" t="s">
        <v>23</v>
      </c>
      <c r="I55" s="42"/>
      <c r="J55" s="43"/>
      <c r="K55" s="19">
        <v>1432.6349368597184</v>
      </c>
      <c r="L55" s="19">
        <v>1374.3920000000001</v>
      </c>
      <c r="M55" s="18">
        <f t="shared" si="6"/>
        <v>4.2377237978479476E-2</v>
      </c>
      <c r="N55" s="58">
        <f t="shared" si="7"/>
        <v>7.8772489040124155E-2</v>
      </c>
      <c r="O55" s="59"/>
      <c r="R55" s="1"/>
      <c r="S55" s="1"/>
    </row>
    <row r="56" spans="2:19" x14ac:dyDescent="0.25">
      <c r="B56" s="67" t="s">
        <v>22</v>
      </c>
      <c r="C56" s="68"/>
      <c r="D56" s="69"/>
      <c r="E56" s="19">
        <v>3355.9232378301645</v>
      </c>
      <c r="F56" s="18">
        <v>4.273701651738105E-2</v>
      </c>
      <c r="H56" s="41" t="s">
        <v>15</v>
      </c>
      <c r="I56" s="42"/>
      <c r="J56" s="43"/>
      <c r="K56" s="19">
        <v>6692.9417575536199</v>
      </c>
      <c r="L56" s="19">
        <v>6437.826</v>
      </c>
      <c r="M56" s="18">
        <f t="shared" si="6"/>
        <v>3.9627625467606675E-2</v>
      </c>
      <c r="N56" s="58">
        <f t="shared" si="7"/>
        <v>0.34503931805942778</v>
      </c>
      <c r="O56" s="59">
        <v>2</v>
      </c>
      <c r="R56" s="1"/>
      <c r="S56" s="1"/>
    </row>
    <row r="57" spans="2:19" x14ac:dyDescent="0.25">
      <c r="B57" s="67" t="s">
        <v>19</v>
      </c>
      <c r="C57" s="68"/>
      <c r="D57" s="69"/>
      <c r="E57" s="19">
        <v>2320.3499492031133</v>
      </c>
      <c r="F57" s="18">
        <v>2.9549196175689237E-2</v>
      </c>
      <c r="H57" s="41" t="s">
        <v>22</v>
      </c>
      <c r="I57" s="42"/>
      <c r="J57" s="43"/>
      <c r="K57" s="19">
        <v>3355.9232378301645</v>
      </c>
      <c r="L57" s="19">
        <v>3247.2220000000002</v>
      </c>
      <c r="M57" s="18">
        <f t="shared" si="6"/>
        <v>3.3475148243687691E-2</v>
      </c>
      <c r="N57" s="58">
        <f t="shared" si="7"/>
        <v>0.14701640280002068</v>
      </c>
      <c r="O57" s="59"/>
      <c r="R57" s="1"/>
      <c r="S57" s="1"/>
    </row>
    <row r="58" spans="2:19" x14ac:dyDescent="0.25">
      <c r="B58" s="67" t="s">
        <v>24</v>
      </c>
      <c r="C58" s="68"/>
      <c r="D58" s="69"/>
      <c r="E58" s="19">
        <v>2104.0389191886461</v>
      </c>
      <c r="F58" s="18">
        <v>2.6794518131087363E-2</v>
      </c>
      <c r="H58" s="41" t="s">
        <v>21</v>
      </c>
      <c r="I58" s="42"/>
      <c r="J58" s="43"/>
      <c r="K58" s="19">
        <v>6288.2265380271838</v>
      </c>
      <c r="L58" s="19">
        <v>6087.2730000000001</v>
      </c>
      <c r="M58" s="18">
        <f t="shared" si="6"/>
        <v>3.3012079140722461E-2</v>
      </c>
      <c r="N58" s="58">
        <f t="shared" si="7"/>
        <v>0.27178592332915874</v>
      </c>
      <c r="O58" s="59">
        <v>5</v>
      </c>
      <c r="R58" s="1"/>
      <c r="S58" s="1"/>
    </row>
    <row r="59" spans="2:19" x14ac:dyDescent="0.25">
      <c r="B59" s="67" t="s">
        <v>23</v>
      </c>
      <c r="C59" s="68"/>
      <c r="D59" s="69"/>
      <c r="E59" s="19">
        <v>1432.6349368597184</v>
      </c>
      <c r="F59" s="18">
        <v>1.8244321642928319E-2</v>
      </c>
      <c r="H59" s="41" t="s">
        <v>20</v>
      </c>
      <c r="I59" s="42"/>
      <c r="J59" s="43"/>
      <c r="K59" s="19">
        <v>5781.3902150743161</v>
      </c>
      <c r="L59" s="19">
        <v>5734.4949999999999</v>
      </c>
      <c r="M59" s="18">
        <f t="shared" si="6"/>
        <v>8.1777410346188795E-3</v>
      </c>
      <c r="N59" s="58">
        <f t="shared" si="7"/>
        <v>6.3424906343119924E-2</v>
      </c>
      <c r="R59" s="1"/>
      <c r="S59" s="1"/>
    </row>
    <row r="60" spans="2:19" x14ac:dyDescent="0.25">
      <c r="B60" s="67" t="s">
        <v>16</v>
      </c>
      <c r="C60" s="68"/>
      <c r="D60" s="69"/>
      <c r="E60" s="19">
        <v>479.09950402737923</v>
      </c>
      <c r="F60" s="18">
        <v>6.1012371159972828E-3</v>
      </c>
      <c r="H60" s="41" t="s">
        <v>18</v>
      </c>
      <c r="I60" s="42"/>
      <c r="J60" s="43"/>
      <c r="K60" s="19">
        <v>6346.7346494801759</v>
      </c>
      <c r="L60" s="19">
        <v>6337.5079999999998</v>
      </c>
      <c r="M60" s="18">
        <f t="shared" si="6"/>
        <v>1.4558797369843557E-3</v>
      </c>
      <c r="N60" s="58">
        <f t="shared" si="7"/>
        <v>1.2478871846809641E-2</v>
      </c>
      <c r="R60" s="1"/>
      <c r="S60" s="1"/>
    </row>
    <row r="61" spans="2:19" x14ac:dyDescent="0.25">
      <c r="B61" s="77" t="s">
        <v>27</v>
      </c>
      <c r="C61" s="78"/>
      <c r="D61" s="79"/>
      <c r="E61" s="40">
        <v>78524.976970849559</v>
      </c>
      <c r="F61" s="24">
        <v>1</v>
      </c>
      <c r="H61" s="44" t="s">
        <v>27</v>
      </c>
      <c r="I61" s="45"/>
      <c r="J61" s="46"/>
      <c r="K61" s="40">
        <v>78524.976970849559</v>
      </c>
      <c r="L61" s="40">
        <v>73938.17</v>
      </c>
      <c r="M61" s="24">
        <f t="shared" ref="M61" si="8">+K61/L61-1</f>
        <v>6.2035711336236199E-2</v>
      </c>
      <c r="N61" s="57">
        <f>SUM(N49:N60)</f>
        <v>6.2035711336236421</v>
      </c>
    </row>
    <row r="62" spans="2:19" x14ac:dyDescent="0.25">
      <c r="B62" s="37" t="s">
        <v>47</v>
      </c>
      <c r="C62" s="16"/>
      <c r="D62" s="16"/>
      <c r="E62" s="16"/>
      <c r="H62" s="37" t="s">
        <v>47</v>
      </c>
      <c r="I62" s="16"/>
      <c r="J62" s="16"/>
      <c r="K62" s="16"/>
      <c r="N62" s="5"/>
      <c r="P62" s="5"/>
    </row>
    <row r="63" spans="2:19" x14ac:dyDescent="0.25">
      <c r="B63" s="36" t="s">
        <v>48</v>
      </c>
      <c r="H63" s="36" t="s">
        <v>48</v>
      </c>
      <c r="N63" s="5"/>
      <c r="O63" s="5"/>
      <c r="P63" s="5"/>
    </row>
    <row r="64" spans="2:19" x14ac:dyDescent="0.25">
      <c r="O64" s="5"/>
      <c r="P64" s="5"/>
    </row>
    <row r="65" spans="3:16" x14ac:dyDescent="0.25">
      <c r="O65" s="5"/>
      <c r="P65" s="5"/>
    </row>
    <row r="66" spans="3:16" x14ac:dyDescent="0.25">
      <c r="O66" s="5"/>
      <c r="P66" s="5"/>
    </row>
    <row r="67" spans="3:16" x14ac:dyDescent="0.25">
      <c r="C67" s="5" t="s">
        <v>57</v>
      </c>
      <c r="D67" s="48">
        <v>27980.000506601755</v>
      </c>
      <c r="H67" s="38"/>
      <c r="J67" s="5" t="s">
        <v>16</v>
      </c>
      <c r="K67" s="50">
        <v>0.41246039601815832</v>
      </c>
      <c r="O67" s="5"/>
      <c r="P67" s="5"/>
    </row>
    <row r="68" spans="3:16" x14ac:dyDescent="0.25">
      <c r="C68" s="5" t="s">
        <v>12</v>
      </c>
      <c r="D68" s="48">
        <v>6692.9417575536199</v>
      </c>
      <c r="H68" s="38"/>
      <c r="J68" s="5" t="s">
        <v>24</v>
      </c>
      <c r="K68" s="50">
        <v>0.10729682436336674</v>
      </c>
      <c r="O68" s="5"/>
      <c r="P68" s="5"/>
    </row>
    <row r="69" spans="3:16" x14ac:dyDescent="0.25">
      <c r="C69" s="5" t="s">
        <v>18</v>
      </c>
      <c r="D69" s="48">
        <v>6346.7346494801759</v>
      </c>
      <c r="H69" s="38"/>
      <c r="J69" s="5" t="s">
        <v>57</v>
      </c>
      <c r="K69" s="50">
        <v>0.10298612423777498</v>
      </c>
    </row>
    <row r="70" spans="3:16" x14ac:dyDescent="0.25">
      <c r="C70" s="5" t="s">
        <v>21</v>
      </c>
      <c r="D70" s="48">
        <v>6288.2265380271838</v>
      </c>
      <c r="H70" s="38"/>
      <c r="J70" s="5" t="s">
        <v>19</v>
      </c>
      <c r="K70" s="50">
        <v>6.2393352802927904E-2</v>
      </c>
    </row>
    <row r="71" spans="3:16" x14ac:dyDescent="0.25">
      <c r="C71" s="5" t="s">
        <v>20</v>
      </c>
      <c r="D71" s="48">
        <v>5781.3902150743161</v>
      </c>
      <c r="H71" s="38"/>
      <c r="J71" s="5" t="s">
        <v>25</v>
      </c>
      <c r="K71" s="50">
        <v>5.6743394581708184E-2</v>
      </c>
    </row>
    <row r="72" spans="3:16" x14ac:dyDescent="0.25">
      <c r="C72" s="5" t="s">
        <v>25</v>
      </c>
      <c r="D72" s="48">
        <v>4235.5405970267066</v>
      </c>
      <c r="H72" s="38"/>
      <c r="J72" s="15" t="s">
        <v>26</v>
      </c>
      <c r="K72" s="50">
        <v>5.3814814378572606E-2</v>
      </c>
    </row>
    <row r="73" spans="3:16" x14ac:dyDescent="0.25">
      <c r="C73" s="5" t="s">
        <v>58</v>
      </c>
      <c r="D73" s="48">
        <v>3355.9232378301645</v>
      </c>
      <c r="H73" s="38"/>
      <c r="J73" s="15" t="s">
        <v>23</v>
      </c>
      <c r="K73" s="50">
        <v>4.2377237978479476E-2</v>
      </c>
    </row>
    <row r="74" spans="3:16" x14ac:dyDescent="0.25">
      <c r="C74" s="5" t="s">
        <v>19</v>
      </c>
      <c r="D74" s="48">
        <v>2320.3499492031133</v>
      </c>
      <c r="H74" s="38"/>
      <c r="J74" s="5" t="s">
        <v>12</v>
      </c>
      <c r="K74" s="50">
        <v>3.9627625467606675E-2</v>
      </c>
    </row>
    <row r="75" spans="3:16" x14ac:dyDescent="0.25">
      <c r="C75" s="5" t="s">
        <v>59</v>
      </c>
      <c r="D75" s="48">
        <f>SUM(D76:D79)</f>
        <v>15523.869520052536</v>
      </c>
      <c r="H75" s="38"/>
      <c r="J75" s="5" t="s">
        <v>58</v>
      </c>
      <c r="K75" s="50">
        <v>3.3475148243687691E-2</v>
      </c>
    </row>
    <row r="76" spans="3:16" x14ac:dyDescent="0.25">
      <c r="C76" s="5" t="s">
        <v>26</v>
      </c>
      <c r="D76" s="48">
        <v>11508.096159976792</v>
      </c>
      <c r="H76" s="38"/>
      <c r="J76" s="5" t="s">
        <v>21</v>
      </c>
      <c r="K76" s="50">
        <v>3.3012079140722461E-2</v>
      </c>
    </row>
    <row r="77" spans="3:16" x14ac:dyDescent="0.25">
      <c r="C77" s="5" t="s">
        <v>24</v>
      </c>
      <c r="D77" s="48">
        <v>2104.0389191886461</v>
      </c>
      <c r="H77" s="38"/>
      <c r="J77" s="15" t="s">
        <v>20</v>
      </c>
      <c r="K77" s="50">
        <v>8.1777410346188795E-3</v>
      </c>
    </row>
    <row r="78" spans="3:16" x14ac:dyDescent="0.25">
      <c r="C78" s="5" t="s">
        <v>23</v>
      </c>
      <c r="D78" s="48">
        <v>1432.6349368597184</v>
      </c>
      <c r="H78" s="38"/>
      <c r="J78" s="15" t="s">
        <v>18</v>
      </c>
      <c r="K78" s="50">
        <v>1.4558797369843557E-3</v>
      </c>
    </row>
    <row r="79" spans="3:16" x14ac:dyDescent="0.25">
      <c r="C79" s="5" t="s">
        <v>16</v>
      </c>
      <c r="D79" s="48">
        <v>479.09950402737923</v>
      </c>
    </row>
    <row r="84" spans="2:15" x14ac:dyDescent="0.25">
      <c r="B84" s="4" t="s">
        <v>70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6" spans="2:15" x14ac:dyDescent="0.25">
      <c r="E86" s="65" t="s">
        <v>52</v>
      </c>
      <c r="F86" s="65"/>
      <c r="G86" s="65"/>
      <c r="J86" s="65" t="s">
        <v>52</v>
      </c>
      <c r="K86" s="65"/>
      <c r="L86" s="65"/>
      <c r="M86" s="65"/>
    </row>
    <row r="87" spans="2:15" x14ac:dyDescent="0.25">
      <c r="E87" s="66" t="s">
        <v>62</v>
      </c>
      <c r="F87" s="66"/>
      <c r="G87" s="66"/>
      <c r="J87" s="66" t="s">
        <v>61</v>
      </c>
      <c r="K87" s="66"/>
      <c r="L87" s="66"/>
      <c r="M87" s="66"/>
    </row>
    <row r="88" spans="2:15" x14ac:dyDescent="0.25">
      <c r="E88" s="39" t="s">
        <v>2</v>
      </c>
      <c r="F88" s="39" t="s">
        <v>53</v>
      </c>
      <c r="G88" s="39" t="s">
        <v>1</v>
      </c>
      <c r="J88" s="39" t="s">
        <v>2</v>
      </c>
      <c r="K88" s="39" t="s">
        <v>54</v>
      </c>
      <c r="L88" s="39" t="s">
        <v>55</v>
      </c>
      <c r="M88" s="39" t="s">
        <v>56</v>
      </c>
    </row>
    <row r="89" spans="2:15" x14ac:dyDescent="0.25">
      <c r="E89" s="41" t="s">
        <v>4</v>
      </c>
      <c r="F89" s="19">
        <f>+'3. Áncash'!O19/1000</f>
        <v>19378.588782639934</v>
      </c>
      <c r="G89" s="18">
        <f t="shared" ref="G89:G97" si="9">+F89/F$97</f>
        <v>0.24678248285044069</v>
      </c>
      <c r="J89" s="41" t="s">
        <v>4</v>
      </c>
      <c r="K89" s="19">
        <f t="shared" ref="K89:K96" si="10">+F89</f>
        <v>19378.588782639934</v>
      </c>
      <c r="L89" s="19">
        <f>+'3. Áncash'!O18/1000</f>
        <v>18385.449000000001</v>
      </c>
      <c r="M89" s="18">
        <f>+K89/L89-1</f>
        <v>5.401770621103319E-2</v>
      </c>
    </row>
    <row r="90" spans="2:15" x14ac:dyDescent="0.25">
      <c r="E90" s="41" t="s">
        <v>9</v>
      </c>
      <c r="F90" s="19">
        <f>+'8. Ica'!O19/1000</f>
        <v>15785.705003378291</v>
      </c>
      <c r="G90" s="18">
        <f t="shared" si="9"/>
        <v>0.20102782085804796</v>
      </c>
      <c r="J90" s="41" t="s">
        <v>9</v>
      </c>
      <c r="K90" s="19">
        <f t="shared" si="10"/>
        <v>15785.705003378291</v>
      </c>
      <c r="L90" s="19">
        <f>+'8. Ica'!O18/1000</f>
        <v>15254.16</v>
      </c>
      <c r="M90" s="18">
        <f t="shared" ref="M90:M97" si="11">+K90/L90-1</f>
        <v>3.4845904551826568E-2</v>
      </c>
    </row>
    <row r="91" spans="2:15" x14ac:dyDescent="0.25">
      <c r="E91" s="41" t="s">
        <v>10</v>
      </c>
      <c r="F91" s="19">
        <f>+'9. Junín'!O19/1000</f>
        <v>14840.745824001278</v>
      </c>
      <c r="G91" s="18">
        <f t="shared" si="9"/>
        <v>0.18899395321708318</v>
      </c>
      <c r="J91" s="41" t="s">
        <v>10</v>
      </c>
      <c r="K91" s="19">
        <f t="shared" si="10"/>
        <v>14840.745824001278</v>
      </c>
      <c r="L91" s="19">
        <f>+'9. Junín'!O18/1000</f>
        <v>14294.929</v>
      </c>
      <c r="M91" s="18">
        <f t="shared" si="11"/>
        <v>3.8182548790643089E-2</v>
      </c>
    </row>
    <row r="92" spans="2:15" x14ac:dyDescent="0.25">
      <c r="E92" s="41" t="s">
        <v>5</v>
      </c>
      <c r="F92" s="19">
        <f>+'4. Apurímac'!O19/1000</f>
        <v>8335.0119047999196</v>
      </c>
      <c r="G92" s="18">
        <f t="shared" si="9"/>
        <v>0.10614472268987846</v>
      </c>
      <c r="J92" s="41" t="s">
        <v>5</v>
      </c>
      <c r="K92" s="19">
        <f t="shared" si="10"/>
        <v>8335.0119047999196</v>
      </c>
      <c r="L92" s="19">
        <f>+'4. Apurímac'!O18/1000</f>
        <v>6722.5630000000001</v>
      </c>
      <c r="M92" s="18">
        <f t="shared" si="11"/>
        <v>0.23985627279356403</v>
      </c>
    </row>
    <row r="93" spans="2:15" x14ac:dyDescent="0.25">
      <c r="E93" s="41" t="s">
        <v>8</v>
      </c>
      <c r="F93" s="19">
        <f>+'7. Huánuco'!O19/1000</f>
        <v>5811.9738799865709</v>
      </c>
      <c r="G93" s="18">
        <f t="shared" si="9"/>
        <v>7.401433409072021E-2</v>
      </c>
      <c r="J93" s="41" t="s">
        <v>8</v>
      </c>
      <c r="K93" s="19">
        <f t="shared" si="10"/>
        <v>5811.9738799865709</v>
      </c>
      <c r="L93" s="19">
        <f>+'7. Huánuco'!O18/1000</f>
        <v>5424.6710000000003</v>
      </c>
      <c r="M93" s="18">
        <f t="shared" si="11"/>
        <v>7.1396565798473421E-2</v>
      </c>
    </row>
    <row r="94" spans="2:15" x14ac:dyDescent="0.25">
      <c r="E94" s="41" t="s">
        <v>6</v>
      </c>
      <c r="F94" s="19">
        <f>+'5. Ayacucho'!O19/1000</f>
        <v>5567.8663848193482</v>
      </c>
      <c r="G94" s="18">
        <f t="shared" si="9"/>
        <v>7.0905673578055023E-2</v>
      </c>
      <c r="J94" s="41" t="s">
        <v>6</v>
      </c>
      <c r="K94" s="19">
        <f t="shared" si="10"/>
        <v>5567.8663848193482</v>
      </c>
      <c r="L94" s="19">
        <f>+'5. Ayacucho'!O18/1000</f>
        <v>5289.518</v>
      </c>
      <c r="M94" s="18">
        <f t="shared" si="11"/>
        <v>5.262263684882984E-2</v>
      </c>
    </row>
    <row r="95" spans="2:15" x14ac:dyDescent="0.25">
      <c r="E95" s="41" t="s">
        <v>11</v>
      </c>
      <c r="F95" s="19">
        <f>+'10. Pasco'!O19/1000</f>
        <v>5495.8895740300031</v>
      </c>
      <c r="G95" s="18">
        <f t="shared" si="9"/>
        <v>6.998906317502282E-2</v>
      </c>
      <c r="J95" s="41" t="s">
        <v>11</v>
      </c>
      <c r="K95" s="19">
        <f t="shared" si="10"/>
        <v>5495.8895740300031</v>
      </c>
      <c r="L95" s="19">
        <f>+'10. Pasco'!O18/1000</f>
        <v>5344.3729999999996</v>
      </c>
      <c r="M95" s="18">
        <f t="shared" si="11"/>
        <v>2.8350673508380497E-2</v>
      </c>
    </row>
    <row r="96" spans="2:15" x14ac:dyDescent="0.25">
      <c r="E96" s="41" t="s">
        <v>7</v>
      </c>
      <c r="F96" s="19">
        <f>+'6. Huancavelica'!O19/1000</f>
        <v>3309.1956171942165</v>
      </c>
      <c r="G96" s="18">
        <f t="shared" si="9"/>
        <v>4.2141949540751504E-2</v>
      </c>
      <c r="J96" s="41" t="s">
        <v>7</v>
      </c>
      <c r="K96" s="19">
        <f t="shared" si="10"/>
        <v>3309.1956171942165</v>
      </c>
      <c r="L96" s="19">
        <f>+'6. Huancavelica'!O18/1000</f>
        <v>3222.5070000000001</v>
      </c>
      <c r="M96" s="18">
        <f t="shared" si="11"/>
        <v>2.6900986466194432E-2</v>
      </c>
    </row>
    <row r="97" spans="3:13" x14ac:dyDescent="0.25">
      <c r="E97" s="44" t="s">
        <v>60</v>
      </c>
      <c r="F97" s="40">
        <f>SUM(F89:F96)</f>
        <v>78524.976970849573</v>
      </c>
      <c r="G97" s="24">
        <f t="shared" si="9"/>
        <v>1</v>
      </c>
      <c r="J97" s="44" t="s">
        <v>60</v>
      </c>
      <c r="K97" s="40">
        <f>SUM(K89:K96)</f>
        <v>78524.976970849573</v>
      </c>
      <c r="L97" s="40">
        <f>SUM(L89:L96)</f>
        <v>73938.17</v>
      </c>
      <c r="M97" s="24">
        <f t="shared" si="11"/>
        <v>6.2035711336236421E-2</v>
      </c>
    </row>
    <row r="98" spans="3:13" x14ac:dyDescent="0.25">
      <c r="E98" s="37" t="s">
        <v>47</v>
      </c>
      <c r="J98" s="37" t="s">
        <v>47</v>
      </c>
    </row>
    <row r="99" spans="3:13" x14ac:dyDescent="0.25">
      <c r="E99" s="36" t="s">
        <v>48</v>
      </c>
      <c r="J99" s="36" t="s">
        <v>48</v>
      </c>
    </row>
    <row r="101" spans="3:13" x14ac:dyDescent="0.25">
      <c r="C101" s="47"/>
      <c r="D101" s="47"/>
      <c r="E101" s="47"/>
      <c r="F101" s="47"/>
      <c r="G101" s="47"/>
      <c r="H101" s="47"/>
      <c r="I101" s="47"/>
    </row>
    <row r="102" spans="3:13" x14ac:dyDescent="0.25">
      <c r="C102" s="47"/>
      <c r="D102" s="47"/>
      <c r="E102" s="47"/>
      <c r="F102" s="47"/>
      <c r="G102" s="47"/>
      <c r="H102" s="47"/>
      <c r="I102" s="49"/>
      <c r="J102" s="49"/>
      <c r="K102" s="49"/>
      <c r="L102" s="49"/>
      <c r="M102" s="47"/>
    </row>
    <row r="103" spans="3:13" x14ac:dyDescent="0.25">
      <c r="C103" s="47"/>
      <c r="D103" s="47"/>
      <c r="E103" s="47"/>
      <c r="F103" s="47"/>
      <c r="G103" s="47"/>
      <c r="H103" s="47"/>
      <c r="I103" s="49"/>
      <c r="J103" s="49"/>
      <c r="K103" s="47"/>
      <c r="L103" s="47"/>
      <c r="M103" s="47"/>
    </row>
    <row r="104" spans="3:13" x14ac:dyDescent="0.25">
      <c r="C104" s="47"/>
      <c r="D104" s="47"/>
      <c r="E104" s="47"/>
      <c r="F104" s="47"/>
      <c r="G104" s="47"/>
      <c r="H104" s="47"/>
      <c r="I104" s="49"/>
      <c r="K104" s="47" t="s">
        <v>5</v>
      </c>
      <c r="L104" s="51">
        <v>0.23985627279356403</v>
      </c>
      <c r="M104" s="47"/>
    </row>
    <row r="105" spans="3:13" x14ac:dyDescent="0.25">
      <c r="C105" s="47"/>
      <c r="D105" s="47"/>
      <c r="E105" s="47"/>
      <c r="F105" s="47"/>
      <c r="G105" s="47"/>
      <c r="H105" s="47"/>
      <c r="I105" s="49"/>
      <c r="K105" s="47" t="s">
        <v>8</v>
      </c>
      <c r="L105" s="51">
        <v>7.1396565798473421E-2</v>
      </c>
      <c r="M105" s="47"/>
    </row>
    <row r="106" spans="3:13" x14ac:dyDescent="0.25">
      <c r="C106" s="47"/>
      <c r="D106" s="47"/>
      <c r="E106" s="47"/>
      <c r="F106" s="47"/>
      <c r="G106" s="47"/>
      <c r="H106" s="47"/>
      <c r="I106" s="49"/>
      <c r="K106" s="47" t="s">
        <v>4</v>
      </c>
      <c r="L106" s="51">
        <v>5.401770621103319E-2</v>
      </c>
      <c r="M106" s="47"/>
    </row>
    <row r="107" spans="3:13" x14ac:dyDescent="0.25">
      <c r="C107" s="47"/>
      <c r="D107" s="47" t="s">
        <v>4</v>
      </c>
      <c r="E107" s="51">
        <v>0.24678248285044069</v>
      </c>
      <c r="F107" s="47"/>
      <c r="G107" s="47"/>
      <c r="H107" s="47"/>
      <c r="I107" s="49"/>
      <c r="K107" s="47" t="s">
        <v>6</v>
      </c>
      <c r="L107" s="51">
        <v>5.262263684882984E-2</v>
      </c>
      <c r="M107" s="47"/>
    </row>
    <row r="108" spans="3:13" x14ac:dyDescent="0.25">
      <c r="C108" s="47"/>
      <c r="D108" s="47" t="s">
        <v>9</v>
      </c>
      <c r="E108" s="51">
        <v>0.20102782085804796</v>
      </c>
      <c r="F108" s="47"/>
      <c r="G108" s="47"/>
      <c r="H108" s="47"/>
      <c r="I108" s="49"/>
      <c r="K108" s="47" t="s">
        <v>10</v>
      </c>
      <c r="L108" s="51">
        <v>3.8182548790643089E-2</v>
      </c>
      <c r="M108" s="47"/>
    </row>
    <row r="109" spans="3:13" x14ac:dyDescent="0.25">
      <c r="C109" s="47"/>
      <c r="D109" s="47" t="s">
        <v>10</v>
      </c>
      <c r="E109" s="51">
        <v>0.18899395321708318</v>
      </c>
      <c r="F109" s="47"/>
      <c r="G109" s="47"/>
      <c r="H109" s="47"/>
      <c r="I109" s="49"/>
      <c r="K109" s="47" t="s">
        <v>9</v>
      </c>
      <c r="L109" s="51">
        <v>3.4845904551826568E-2</v>
      </c>
      <c r="M109" s="47"/>
    </row>
    <row r="110" spans="3:13" x14ac:dyDescent="0.25">
      <c r="C110" s="47"/>
      <c r="D110" s="47" t="s">
        <v>5</v>
      </c>
      <c r="E110" s="51">
        <v>0.10614472268987846</v>
      </c>
      <c r="F110" s="47"/>
      <c r="G110" s="47"/>
      <c r="H110" s="47"/>
      <c r="I110" s="49"/>
      <c r="K110" s="47" t="s">
        <v>11</v>
      </c>
      <c r="L110" s="51">
        <v>2.8350673508380497E-2</v>
      </c>
      <c r="M110" s="47"/>
    </row>
    <row r="111" spans="3:13" x14ac:dyDescent="0.25">
      <c r="C111" s="47"/>
      <c r="D111" s="47" t="s">
        <v>8</v>
      </c>
      <c r="E111" s="51">
        <v>7.401433409072021E-2</v>
      </c>
      <c r="F111" s="47"/>
      <c r="G111" s="47"/>
      <c r="H111" s="47"/>
      <c r="I111" s="49"/>
      <c r="K111" s="47" t="s">
        <v>7</v>
      </c>
      <c r="L111" s="51">
        <v>2.6900986466194432E-2</v>
      </c>
      <c r="M111" s="47"/>
    </row>
    <row r="112" spans="3:13" x14ac:dyDescent="0.25">
      <c r="C112" s="47"/>
      <c r="D112" s="47" t="s">
        <v>6</v>
      </c>
      <c r="E112" s="51">
        <v>7.0905673578055023E-2</v>
      </c>
      <c r="F112" s="47"/>
      <c r="G112" s="47"/>
      <c r="H112" s="47"/>
      <c r="I112" s="49"/>
      <c r="J112" s="49"/>
      <c r="K112" s="47"/>
      <c r="L112" s="47"/>
      <c r="M112" s="47"/>
    </row>
    <row r="113" spans="3:13" x14ac:dyDescent="0.25">
      <c r="C113" s="47"/>
      <c r="D113" s="47" t="s">
        <v>11</v>
      </c>
      <c r="E113" s="51">
        <v>6.998906317502282E-2</v>
      </c>
      <c r="F113" s="47"/>
      <c r="G113" s="47"/>
      <c r="H113" s="47"/>
      <c r="I113" s="49"/>
      <c r="J113" s="49"/>
      <c r="K113" s="47"/>
      <c r="L113" s="47"/>
      <c r="M113" s="47"/>
    </row>
    <row r="114" spans="3:13" x14ac:dyDescent="0.25">
      <c r="C114" s="47"/>
      <c r="D114" s="47" t="s">
        <v>7</v>
      </c>
      <c r="E114" s="51">
        <v>4.2141949540751504E-2</v>
      </c>
      <c r="F114" s="47"/>
      <c r="G114" s="47"/>
      <c r="H114" s="47"/>
      <c r="I114" s="47"/>
      <c r="J114" s="47"/>
      <c r="K114" s="47"/>
      <c r="L114" s="47"/>
      <c r="M114" s="47"/>
    </row>
    <row r="115" spans="3:13" x14ac:dyDescent="0.25"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3:13" x14ac:dyDescent="0.25"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3:13" x14ac:dyDescent="0.25">
      <c r="C117" s="47"/>
      <c r="D117" s="47"/>
      <c r="E117" s="47"/>
      <c r="F117" s="47"/>
      <c r="G117" s="47"/>
      <c r="H117" s="47"/>
      <c r="I117" s="47"/>
    </row>
    <row r="118" spans="3:13" x14ac:dyDescent="0.25">
      <c r="C118" s="47"/>
      <c r="D118" s="47"/>
      <c r="E118" s="47"/>
      <c r="F118" s="47"/>
      <c r="G118" s="47"/>
      <c r="H118" s="47"/>
      <c r="I118" s="47"/>
    </row>
    <row r="119" spans="3:13" x14ac:dyDescent="0.25">
      <c r="C119" s="47"/>
      <c r="D119" s="47"/>
      <c r="E119" s="47"/>
      <c r="F119" s="47"/>
      <c r="G119" s="47"/>
      <c r="H119" s="47"/>
      <c r="I119" s="47"/>
    </row>
    <row r="124" spans="3:13" x14ac:dyDescent="0.25">
      <c r="D124" s="34"/>
    </row>
    <row r="125" spans="3:13" x14ac:dyDescent="0.25">
      <c r="D125" s="34"/>
    </row>
    <row r="126" spans="3:13" x14ac:dyDescent="0.25">
      <c r="D126" s="34"/>
    </row>
    <row r="127" spans="3:13" x14ac:dyDescent="0.25">
      <c r="D127" s="34"/>
    </row>
    <row r="128" spans="3:13" x14ac:dyDescent="0.25">
      <c r="D128" s="34"/>
    </row>
    <row r="129" spans="4:4" x14ac:dyDescent="0.25">
      <c r="D129" s="34"/>
    </row>
    <row r="130" spans="4:4" x14ac:dyDescent="0.25">
      <c r="D130" s="34"/>
    </row>
    <row r="131" spans="4:4" x14ac:dyDescent="0.25">
      <c r="D131" s="34"/>
    </row>
    <row r="132" spans="4:4" x14ac:dyDescent="0.25">
      <c r="D132" s="34"/>
    </row>
    <row r="133" spans="4:4" x14ac:dyDescent="0.25">
      <c r="D133" s="34"/>
    </row>
    <row r="134" spans="4:4" x14ac:dyDescent="0.25">
      <c r="D134" s="34"/>
    </row>
    <row r="136" spans="4:4" x14ac:dyDescent="0.25">
      <c r="D136" s="34"/>
    </row>
  </sheetData>
  <sortState ref="B126:C137">
    <sortCondition descending="1" ref="C126:C137"/>
  </sortState>
  <mergeCells count="28">
    <mergeCell ref="B59:D59"/>
    <mergeCell ref="B60:D60"/>
    <mergeCell ref="B61:D61"/>
    <mergeCell ref="B48:D48"/>
    <mergeCell ref="B47:F47"/>
    <mergeCell ref="B54:D54"/>
    <mergeCell ref="B55:D55"/>
    <mergeCell ref="B56:D56"/>
    <mergeCell ref="B57:D57"/>
    <mergeCell ref="B58:D58"/>
    <mergeCell ref="B49:D49"/>
    <mergeCell ref="B50:D50"/>
    <mergeCell ref="O48:O49"/>
    <mergeCell ref="E86:G86"/>
    <mergeCell ref="E87:G87"/>
    <mergeCell ref="B1:O2"/>
    <mergeCell ref="B51:D51"/>
    <mergeCell ref="B52:D52"/>
    <mergeCell ref="B53:D53"/>
    <mergeCell ref="B6:O6"/>
    <mergeCell ref="B7:O7"/>
    <mergeCell ref="B23:O23"/>
    <mergeCell ref="B28:E28"/>
    <mergeCell ref="B29:E29"/>
    <mergeCell ref="J86:M86"/>
    <mergeCell ref="J87:M87"/>
    <mergeCell ref="H47:M47"/>
    <mergeCell ref="H48:J4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40"/>
  <sheetViews>
    <sheetView zoomScaleNormal="100" zoomScalePageLayoutView="40" workbookViewId="0">
      <selection activeCell="D4" sqref="D4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6" x14ac:dyDescent="0.25">
      <c r="B1" s="82" t="s">
        <v>80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6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6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6" x14ac:dyDescent="0.25">
      <c r="B4" s="29"/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x14ac:dyDescent="0.25">
      <c r="B6" s="70" t="s">
        <v>33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6" x14ac:dyDescent="0.25">
      <c r="B7" s="71" t="s">
        <v>32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6" ht="45" x14ac:dyDescent="0.25">
      <c r="B8" s="20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1" t="s">
        <v>25</v>
      </c>
      <c r="N8" s="21" t="s">
        <v>26</v>
      </c>
      <c r="O8" s="21" t="s">
        <v>27</v>
      </c>
    </row>
    <row r="9" spans="2:16" x14ac:dyDescent="0.25">
      <c r="B9" s="17">
        <v>2007</v>
      </c>
      <c r="C9" s="19">
        <v>518225</v>
      </c>
      <c r="D9" s="19">
        <v>511222</v>
      </c>
      <c r="E9" s="19">
        <v>8619875</v>
      </c>
      <c r="F9" s="19">
        <v>1442956</v>
      </c>
      <c r="G9" s="19">
        <v>295384</v>
      </c>
      <c r="H9" s="19">
        <v>675677</v>
      </c>
      <c r="I9" s="19">
        <v>686766</v>
      </c>
      <c r="J9" s="19">
        <v>383266</v>
      </c>
      <c r="K9" s="19">
        <v>287440</v>
      </c>
      <c r="L9" s="19">
        <v>171557</v>
      </c>
      <c r="M9" s="19">
        <v>401955</v>
      </c>
      <c r="N9" s="19">
        <v>1678448</v>
      </c>
      <c r="O9" s="19">
        <v>15672771</v>
      </c>
    </row>
    <row r="10" spans="2:16" x14ac:dyDescent="0.25">
      <c r="B10" s="17">
        <v>2008</v>
      </c>
      <c r="C10" s="19">
        <v>561166</v>
      </c>
      <c r="D10" s="19">
        <v>520079</v>
      </c>
      <c r="E10" s="19">
        <v>9137495</v>
      </c>
      <c r="F10" s="19">
        <v>1535196</v>
      </c>
      <c r="G10" s="19">
        <v>304877</v>
      </c>
      <c r="H10" s="19">
        <v>926851</v>
      </c>
      <c r="I10" s="19">
        <v>758527</v>
      </c>
      <c r="J10" s="19">
        <v>418688</v>
      </c>
      <c r="K10" s="19">
        <v>313264</v>
      </c>
      <c r="L10" s="19">
        <v>206217</v>
      </c>
      <c r="M10" s="19">
        <v>434462</v>
      </c>
      <c r="N10" s="19">
        <v>1737766</v>
      </c>
      <c r="O10" s="19">
        <v>16854588</v>
      </c>
    </row>
    <row r="11" spans="2:16" x14ac:dyDescent="0.25">
      <c r="B11" s="17">
        <v>2009</v>
      </c>
      <c r="C11" s="19">
        <v>531852</v>
      </c>
      <c r="D11" s="19">
        <v>521828</v>
      </c>
      <c r="E11" s="19">
        <v>8674642</v>
      </c>
      <c r="F11" s="19">
        <v>1346211</v>
      </c>
      <c r="G11" s="19">
        <v>295329</v>
      </c>
      <c r="H11" s="19">
        <v>978510</v>
      </c>
      <c r="I11" s="19">
        <v>738181</v>
      </c>
      <c r="J11" s="19">
        <v>409818</v>
      </c>
      <c r="K11" s="19">
        <v>314114</v>
      </c>
      <c r="L11" s="19">
        <v>217606</v>
      </c>
      <c r="M11" s="19">
        <v>532086</v>
      </c>
      <c r="N11" s="19">
        <v>1840649</v>
      </c>
      <c r="O11" s="19">
        <v>16400826</v>
      </c>
    </row>
    <row r="12" spans="2:16" x14ac:dyDescent="0.25">
      <c r="B12" s="17">
        <v>2010</v>
      </c>
      <c r="C12" s="19">
        <v>581763</v>
      </c>
      <c r="D12" s="19">
        <v>290663</v>
      </c>
      <c r="E12" s="19">
        <v>8025809</v>
      </c>
      <c r="F12" s="19">
        <v>1264894</v>
      </c>
      <c r="G12" s="19">
        <v>307581</v>
      </c>
      <c r="H12" s="19">
        <v>1180138</v>
      </c>
      <c r="I12" s="19">
        <v>830770</v>
      </c>
      <c r="J12" s="19">
        <v>459516</v>
      </c>
      <c r="K12" s="19">
        <v>341108</v>
      </c>
      <c r="L12" s="19">
        <v>247149</v>
      </c>
      <c r="M12" s="19">
        <v>579696</v>
      </c>
      <c r="N12" s="19">
        <v>1904128</v>
      </c>
      <c r="O12" s="19">
        <v>16013215</v>
      </c>
      <c r="P12" s="34"/>
    </row>
    <row r="13" spans="2:16" x14ac:dyDescent="0.25">
      <c r="B13" s="17">
        <v>2011</v>
      </c>
      <c r="C13" s="19">
        <v>592336</v>
      </c>
      <c r="D13" s="19">
        <v>445756</v>
      </c>
      <c r="E13" s="19">
        <v>7622989</v>
      </c>
      <c r="F13" s="19">
        <v>1546515</v>
      </c>
      <c r="G13" s="19">
        <v>306494</v>
      </c>
      <c r="H13" s="19">
        <v>1067255</v>
      </c>
      <c r="I13" s="19">
        <v>895646</v>
      </c>
      <c r="J13" s="19">
        <v>502786</v>
      </c>
      <c r="K13" s="19">
        <v>370467</v>
      </c>
      <c r="L13" s="19">
        <v>280965</v>
      </c>
      <c r="M13" s="19">
        <v>600140</v>
      </c>
      <c r="N13" s="19">
        <v>1924338</v>
      </c>
      <c r="O13" s="19">
        <v>16155687</v>
      </c>
      <c r="P13" s="34"/>
    </row>
    <row r="14" spans="2:16" x14ac:dyDescent="0.25">
      <c r="B14" s="17">
        <v>2012</v>
      </c>
      <c r="C14" s="19">
        <v>614332</v>
      </c>
      <c r="D14" s="19">
        <v>256634</v>
      </c>
      <c r="E14" s="19">
        <v>9049447</v>
      </c>
      <c r="F14" s="19">
        <v>1483937</v>
      </c>
      <c r="G14" s="19">
        <v>315568</v>
      </c>
      <c r="H14" s="19">
        <v>1015887</v>
      </c>
      <c r="I14" s="19">
        <v>976414</v>
      </c>
      <c r="J14" s="19">
        <v>544091</v>
      </c>
      <c r="K14" s="19">
        <v>406744</v>
      </c>
      <c r="L14" s="19">
        <v>321793</v>
      </c>
      <c r="M14" s="19">
        <v>654917</v>
      </c>
      <c r="N14" s="19">
        <v>2027183</v>
      </c>
      <c r="O14" s="19">
        <v>17666947</v>
      </c>
      <c r="P14" s="34"/>
    </row>
    <row r="15" spans="2:16" x14ac:dyDescent="0.25">
      <c r="B15" s="17">
        <v>2013</v>
      </c>
      <c r="C15" s="19">
        <v>627138</v>
      </c>
      <c r="D15" s="19">
        <v>418970</v>
      </c>
      <c r="E15" s="19">
        <v>9160733</v>
      </c>
      <c r="F15" s="19">
        <v>1680376</v>
      </c>
      <c r="G15" s="19">
        <v>310784</v>
      </c>
      <c r="H15" s="19">
        <v>1080541</v>
      </c>
      <c r="I15" s="19">
        <v>1032190</v>
      </c>
      <c r="J15" s="19">
        <v>576399</v>
      </c>
      <c r="K15" s="19">
        <v>430067</v>
      </c>
      <c r="L15" s="19">
        <v>357779</v>
      </c>
      <c r="M15" s="19">
        <v>702975</v>
      </c>
      <c r="N15" s="19">
        <v>2100891</v>
      </c>
      <c r="O15" s="19">
        <v>18478843</v>
      </c>
      <c r="P15" s="34"/>
    </row>
    <row r="16" spans="2:16" x14ac:dyDescent="0.25">
      <c r="B16" s="17">
        <v>2014</v>
      </c>
      <c r="C16" s="19">
        <v>622142</v>
      </c>
      <c r="D16" s="19">
        <v>113610</v>
      </c>
      <c r="E16" s="19">
        <v>7018938</v>
      </c>
      <c r="F16" s="19">
        <v>1367291</v>
      </c>
      <c r="G16" s="19">
        <v>332714</v>
      </c>
      <c r="H16" s="19">
        <v>1118003</v>
      </c>
      <c r="I16" s="19">
        <v>1047209</v>
      </c>
      <c r="J16" s="19">
        <v>596845</v>
      </c>
      <c r="K16" s="19">
        <v>447866</v>
      </c>
      <c r="L16" s="19">
        <v>391760</v>
      </c>
      <c r="M16" s="19">
        <v>759830</v>
      </c>
      <c r="N16" s="19">
        <v>2212818</v>
      </c>
      <c r="O16" s="19">
        <v>16029026</v>
      </c>
      <c r="P16" s="34"/>
    </row>
    <row r="17" spans="2:16" x14ac:dyDescent="0.25">
      <c r="B17" s="17">
        <v>2015</v>
      </c>
      <c r="C17" s="19">
        <v>665219</v>
      </c>
      <c r="D17" s="19">
        <v>178891</v>
      </c>
      <c r="E17" s="19">
        <v>8375170</v>
      </c>
      <c r="F17" s="19">
        <v>1390330</v>
      </c>
      <c r="G17" s="19">
        <v>370732</v>
      </c>
      <c r="H17" s="19">
        <v>898581</v>
      </c>
      <c r="I17" s="19">
        <v>1090208</v>
      </c>
      <c r="J17" s="19">
        <v>608381</v>
      </c>
      <c r="K17" s="19">
        <v>460698</v>
      </c>
      <c r="L17" s="19">
        <v>426745</v>
      </c>
      <c r="M17" s="19">
        <v>806955</v>
      </c>
      <c r="N17" s="19">
        <v>2291888</v>
      </c>
      <c r="O17" s="19">
        <v>17563798</v>
      </c>
      <c r="P17" s="34"/>
    </row>
    <row r="18" spans="2:16" x14ac:dyDescent="0.25">
      <c r="B18" s="17">
        <v>2016</v>
      </c>
      <c r="C18" s="19">
        <v>632937</v>
      </c>
      <c r="D18" s="19">
        <v>242887</v>
      </c>
      <c r="E18" s="19">
        <v>8846569</v>
      </c>
      <c r="F18" s="19">
        <v>1516166</v>
      </c>
      <c r="G18" s="19">
        <v>428736</v>
      </c>
      <c r="H18" s="19">
        <v>816608</v>
      </c>
      <c r="I18" s="19">
        <v>1106561</v>
      </c>
      <c r="J18" s="19">
        <v>621940</v>
      </c>
      <c r="K18" s="19">
        <v>475034</v>
      </c>
      <c r="L18" s="19">
        <v>474528</v>
      </c>
      <c r="M18" s="19">
        <v>856429</v>
      </c>
      <c r="N18" s="19">
        <v>2367054</v>
      </c>
      <c r="O18" s="19">
        <v>18385449</v>
      </c>
      <c r="P18" s="34"/>
    </row>
    <row r="19" spans="2:16" x14ac:dyDescent="0.25">
      <c r="B19" s="27" t="s">
        <v>34</v>
      </c>
      <c r="C19" s="28">
        <v>615614.4989372514</v>
      </c>
      <c r="D19" s="28">
        <v>264770.81749070768</v>
      </c>
      <c r="E19" s="28">
        <v>9436559.8243546896</v>
      </c>
      <c r="F19" s="28">
        <v>1587051.1041252851</v>
      </c>
      <c r="G19" s="28">
        <v>446907.11202679301</v>
      </c>
      <c r="H19" s="28">
        <v>885411.77640191233</v>
      </c>
      <c r="I19" s="28">
        <v>1135917.749510169</v>
      </c>
      <c r="J19" s="28">
        <v>640276.47099918127</v>
      </c>
      <c r="K19" s="28">
        <v>492337.99638631905</v>
      </c>
      <c r="L19" s="28">
        <v>520249.4385390674</v>
      </c>
      <c r="M19" s="28">
        <v>900985.58487967309</v>
      </c>
      <c r="N19" s="28">
        <v>2452506.4089888874</v>
      </c>
      <c r="O19" s="28">
        <v>19378588.782639936</v>
      </c>
      <c r="P19" s="53">
        <f>+O19/1000</f>
        <v>19378.588782639934</v>
      </c>
    </row>
    <row r="20" spans="2:16" x14ac:dyDescent="0.25">
      <c r="B20" s="23" t="s">
        <v>30</v>
      </c>
      <c r="C20" s="24">
        <f>+C18/$O$18</f>
        <v>3.4425974584575011E-2</v>
      </c>
      <c r="D20" s="24">
        <f t="shared" ref="D20:N20" si="0">+D18/$O$18</f>
        <v>1.3210827758408294E-2</v>
      </c>
      <c r="E20" s="24">
        <f t="shared" si="0"/>
        <v>0.4811723118646708</v>
      </c>
      <c r="F20" s="24">
        <f t="shared" si="0"/>
        <v>8.2465541091762296E-2</v>
      </c>
      <c r="G20" s="24">
        <f t="shared" si="0"/>
        <v>2.3319310831081689E-2</v>
      </c>
      <c r="H20" s="24">
        <f t="shared" si="0"/>
        <v>4.4415994409491982E-2</v>
      </c>
      <c r="I20" s="24">
        <f t="shared" si="0"/>
        <v>6.0186781405229754E-2</v>
      </c>
      <c r="J20" s="24">
        <f t="shared" si="0"/>
        <v>3.3827838525999555E-2</v>
      </c>
      <c r="K20" s="24">
        <f t="shared" si="0"/>
        <v>2.5837497903913036E-2</v>
      </c>
      <c r="L20" s="24">
        <f t="shared" si="0"/>
        <v>2.5809976139282757E-2</v>
      </c>
      <c r="M20" s="24">
        <f t="shared" si="0"/>
        <v>4.6581892016887921E-2</v>
      </c>
      <c r="N20" s="24">
        <f t="shared" si="0"/>
        <v>0.12874605346869691</v>
      </c>
      <c r="O20" s="24">
        <f t="shared" ref="O20:O21" si="1">SUM(C20:N20)</f>
        <v>0.99999999999999989</v>
      </c>
    </row>
    <row r="21" spans="2:16" x14ac:dyDescent="0.25">
      <c r="B21" s="23" t="s">
        <v>31</v>
      </c>
      <c r="C21" s="24">
        <f>+C19/$O$19</f>
        <v>3.1767767294218138E-2</v>
      </c>
      <c r="D21" s="24">
        <f t="shared" ref="D21:N21" si="2">+D19/$O$19</f>
        <v>1.3663059805877054E-2</v>
      </c>
      <c r="E21" s="24">
        <f t="shared" si="2"/>
        <v>0.48695805098090078</v>
      </c>
      <c r="F21" s="24">
        <f t="shared" si="2"/>
        <v>8.1897145448848407E-2</v>
      </c>
      <c r="G21" s="24">
        <f t="shared" si="2"/>
        <v>2.3061901825748483E-2</v>
      </c>
      <c r="H21" s="24">
        <f t="shared" si="2"/>
        <v>4.5690209247594815E-2</v>
      </c>
      <c r="I21" s="24">
        <f t="shared" si="2"/>
        <v>5.8617155369320113E-2</v>
      </c>
      <c r="J21" s="24">
        <f t="shared" si="2"/>
        <v>3.30404075436476E-2</v>
      </c>
      <c r="K21" s="24">
        <f t="shared" si="2"/>
        <v>2.5406287418997912E-2</v>
      </c>
      <c r="L21" s="24">
        <f t="shared" si="2"/>
        <v>2.6846611194161173E-2</v>
      </c>
      <c r="M21" s="24">
        <f t="shared" si="2"/>
        <v>4.6493869857376281E-2</v>
      </c>
      <c r="N21" s="24">
        <f t="shared" si="2"/>
        <v>0.1265575340133093</v>
      </c>
      <c r="O21" s="24">
        <f t="shared" si="1"/>
        <v>1</v>
      </c>
    </row>
    <row r="22" spans="2:16" x14ac:dyDescent="0.25">
      <c r="B22" s="25" t="s">
        <v>35</v>
      </c>
      <c r="C22" s="26">
        <f>+C19/C18-1</f>
        <v>-2.7368444351884347E-2</v>
      </c>
      <c r="D22" s="26">
        <f t="shared" ref="D22:N22" si="3">+D19/D18-1</f>
        <v>9.0098759878905366E-2</v>
      </c>
      <c r="E22" s="26">
        <f t="shared" si="3"/>
        <v>6.6691485066661338E-2</v>
      </c>
      <c r="F22" s="26">
        <f t="shared" si="3"/>
        <v>4.6752864874482825E-2</v>
      </c>
      <c r="G22" s="26">
        <f t="shared" si="3"/>
        <v>4.238298632909987E-2</v>
      </c>
      <c r="H22" s="26">
        <f t="shared" si="3"/>
        <v>8.4255574770161878E-2</v>
      </c>
      <c r="I22" s="26">
        <f t="shared" si="3"/>
        <v>2.6529716400784942E-2</v>
      </c>
      <c r="J22" s="26">
        <f t="shared" si="3"/>
        <v>2.9482700902307757E-2</v>
      </c>
      <c r="K22" s="26">
        <f t="shared" si="3"/>
        <v>3.6426858680260965E-2</v>
      </c>
      <c r="L22" s="26">
        <f t="shared" si="3"/>
        <v>9.6351402950020759E-2</v>
      </c>
      <c r="M22" s="26">
        <f t="shared" si="3"/>
        <v>5.2026011356076429E-2</v>
      </c>
      <c r="N22" s="26">
        <f t="shared" si="3"/>
        <v>3.6100743366601407E-2</v>
      </c>
      <c r="O22" s="26">
        <f>+O19/O18-1</f>
        <v>5.401770621103319E-2</v>
      </c>
    </row>
    <row r="23" spans="2:16" x14ac:dyDescent="0.25"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x14ac:dyDescent="0.25">
      <c r="B24" s="16" t="s">
        <v>28</v>
      </c>
    </row>
    <row r="25" spans="2:16" x14ac:dyDescent="0.25">
      <c r="B25" s="54" t="s">
        <v>73</v>
      </c>
      <c r="C25" s="55">
        <f>+C20*C22</f>
        <v>-9.4218536967732608E-4</v>
      </c>
      <c r="D25" s="55">
        <f t="shared" ref="D25:N25" si="4">+D20*D22</f>
        <v>1.1902791980064064E-3</v>
      </c>
      <c r="E25" s="55">
        <f t="shared" si="4"/>
        <v>3.2090096051213601E-2</v>
      </c>
      <c r="F25" s="55">
        <f t="shared" si="4"/>
        <v>3.8555002994642732E-3</v>
      </c>
      <c r="G25" s="55">
        <f t="shared" si="4"/>
        <v>9.8834203215776573E-4</v>
      </c>
      <c r="H25" s="55">
        <f t="shared" si="4"/>
        <v>3.7422951379600436E-3</v>
      </c>
      <c r="I25" s="55">
        <f t="shared" si="4"/>
        <v>1.596738241756782E-3</v>
      </c>
      <c r="J25" s="55">
        <f t="shared" si="4"/>
        <v>9.9733604543360819E-4</v>
      </c>
      <c r="K25" s="55">
        <f t="shared" si="4"/>
        <v>9.4117888479737901E-4</v>
      </c>
      <c r="L25" s="55">
        <f t="shared" si="4"/>
        <v>2.4868274111264541E-3</v>
      </c>
      <c r="M25" s="55">
        <f t="shared" si="4"/>
        <v>2.423470043058137E-3</v>
      </c>
      <c r="N25" s="55">
        <f t="shared" si="4"/>
        <v>4.6478282357361698E-3</v>
      </c>
      <c r="O25" s="55">
        <f>SUM(C25:N25)</f>
        <v>5.4017706211033301E-2</v>
      </c>
    </row>
    <row r="28" spans="2:16" x14ac:dyDescent="0.25">
      <c r="B28" s="4" t="s">
        <v>72</v>
      </c>
      <c r="C28" s="4"/>
      <c r="D28" s="4" t="s">
        <v>71</v>
      </c>
      <c r="G28" s="4" t="s">
        <v>72</v>
      </c>
      <c r="H28" s="4"/>
      <c r="I28" s="56" t="s">
        <v>74</v>
      </c>
    </row>
    <row r="29" spans="2:16" x14ac:dyDescent="0.25">
      <c r="B29" s="1" t="s">
        <v>17</v>
      </c>
      <c r="D29" s="34">
        <v>0.48695805098090078</v>
      </c>
      <c r="G29" s="1" t="s">
        <v>17</v>
      </c>
      <c r="I29" s="34">
        <v>3.2090096051213601E-2</v>
      </c>
    </row>
    <row r="30" spans="2:16" x14ac:dyDescent="0.25">
      <c r="B30" s="1" t="s">
        <v>26</v>
      </c>
      <c r="D30" s="34">
        <v>0.1265575340133093</v>
      </c>
      <c r="G30" s="1" t="s">
        <v>26</v>
      </c>
      <c r="I30" s="34">
        <v>4.6478282357361698E-3</v>
      </c>
    </row>
    <row r="31" spans="2:16" x14ac:dyDescent="0.25">
      <c r="B31" s="1" t="s">
        <v>18</v>
      </c>
      <c r="D31" s="34">
        <v>8.1897145448848407E-2</v>
      </c>
      <c r="G31" s="1" t="s">
        <v>18</v>
      </c>
      <c r="I31" s="34">
        <v>3.8555002994642732E-3</v>
      </c>
    </row>
    <row r="32" spans="2:16" x14ac:dyDescent="0.25">
      <c r="B32" s="1" t="s">
        <v>21</v>
      </c>
      <c r="D32" s="34">
        <v>5.8617155369320113E-2</v>
      </c>
      <c r="G32" s="1" t="s">
        <v>20</v>
      </c>
      <c r="I32" s="34">
        <v>3.7422951379600436E-3</v>
      </c>
    </row>
    <row r="33" spans="2:9" x14ac:dyDescent="0.25">
      <c r="B33" s="1" t="s">
        <v>25</v>
      </c>
      <c r="D33" s="34">
        <v>4.6493869857376281E-2</v>
      </c>
      <c r="G33" s="1" t="s">
        <v>24</v>
      </c>
      <c r="I33" s="34">
        <v>2.4868274111264541E-3</v>
      </c>
    </row>
    <row r="34" spans="2:9" x14ac:dyDescent="0.25">
      <c r="B34" s="1" t="s">
        <v>20</v>
      </c>
      <c r="D34" s="34">
        <v>4.5690209247594815E-2</v>
      </c>
      <c r="G34" s="1" t="s">
        <v>25</v>
      </c>
      <c r="I34" s="34">
        <v>2.423470043058137E-3</v>
      </c>
    </row>
    <row r="35" spans="2:9" x14ac:dyDescent="0.25">
      <c r="B35" s="1" t="s">
        <v>22</v>
      </c>
      <c r="D35" s="34">
        <v>3.30404075436476E-2</v>
      </c>
      <c r="G35" s="1" t="s">
        <v>21</v>
      </c>
      <c r="I35" s="34">
        <v>1.596738241756782E-3</v>
      </c>
    </row>
    <row r="36" spans="2:9" x14ac:dyDescent="0.25">
      <c r="B36" s="1" t="s">
        <v>15</v>
      </c>
      <c r="D36" s="34">
        <v>3.1767767294218138E-2</v>
      </c>
      <c r="G36" s="1" t="s">
        <v>16</v>
      </c>
      <c r="I36" s="34">
        <v>1.1902791980064064E-3</v>
      </c>
    </row>
    <row r="37" spans="2:9" x14ac:dyDescent="0.25">
      <c r="B37" s="1" t="s">
        <v>24</v>
      </c>
      <c r="D37" s="34">
        <v>2.6846611194161173E-2</v>
      </c>
      <c r="G37" s="1" t="s">
        <v>22</v>
      </c>
      <c r="I37" s="34">
        <v>9.9733604543360819E-4</v>
      </c>
    </row>
    <row r="38" spans="2:9" x14ac:dyDescent="0.25">
      <c r="B38" s="1" t="s">
        <v>23</v>
      </c>
      <c r="D38" s="34">
        <v>2.5406287418997912E-2</v>
      </c>
      <c r="G38" s="1" t="s">
        <v>19</v>
      </c>
      <c r="I38" s="34">
        <v>9.8834203215776573E-4</v>
      </c>
    </row>
    <row r="39" spans="2:9" x14ac:dyDescent="0.25">
      <c r="B39" s="1" t="s">
        <v>19</v>
      </c>
      <c r="D39" s="34">
        <v>2.3061901825748483E-2</v>
      </c>
      <c r="G39" s="1" t="s">
        <v>23</v>
      </c>
      <c r="I39" s="34">
        <v>9.4117888479737901E-4</v>
      </c>
    </row>
    <row r="40" spans="2:9" x14ac:dyDescent="0.25">
      <c r="B40" s="1" t="s">
        <v>16</v>
      </c>
      <c r="D40" s="34">
        <v>1.3663059805877054E-2</v>
      </c>
      <c r="G40" s="1" t="s">
        <v>15</v>
      </c>
      <c r="I40" s="34">
        <v>-9.4218536967732608E-4</v>
      </c>
    </row>
  </sheetData>
  <sortState ref="G29:I40">
    <sortCondition descending="1" ref="I29:I40"/>
  </sortState>
  <mergeCells count="4">
    <mergeCell ref="B6:O6"/>
    <mergeCell ref="B7:O7"/>
    <mergeCell ref="B1:O2"/>
    <mergeCell ref="B23:O23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40"/>
  <sheetViews>
    <sheetView zoomScaleNormal="100" workbookViewId="0">
      <selection activeCell="D4" sqref="D4"/>
    </sheetView>
  </sheetViews>
  <sheetFormatPr baseColWidth="10" defaultColWidth="0" defaultRowHeight="15" x14ac:dyDescent="0.25"/>
  <cols>
    <col min="1" max="3" width="11.7109375" style="1" customWidth="1"/>
    <col min="4" max="4" width="11.85546875" style="1" customWidth="1"/>
    <col min="5" max="16" width="11.7109375" style="1" customWidth="1"/>
    <col min="17" max="16384" width="11.42578125" style="1" hidden="1"/>
  </cols>
  <sheetData>
    <row r="1" spans="2:16" ht="15" customHeight="1" x14ac:dyDescent="0.25">
      <c r="B1" s="82" t="s">
        <v>81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6" ht="1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6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6" x14ac:dyDescent="0.25">
      <c r="B4" s="29"/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x14ac:dyDescent="0.25">
      <c r="B6" s="70" t="s">
        <v>36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6" x14ac:dyDescent="0.25">
      <c r="B7" s="71" t="s">
        <v>32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6" ht="45" x14ac:dyDescent="0.25">
      <c r="B8" s="20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1" t="s">
        <v>25</v>
      </c>
      <c r="N8" s="21" t="s">
        <v>26</v>
      </c>
      <c r="O8" s="21" t="s">
        <v>27</v>
      </c>
    </row>
    <row r="9" spans="2:16" x14ac:dyDescent="0.25">
      <c r="B9" s="17">
        <v>2007</v>
      </c>
      <c r="C9" s="19">
        <v>260818</v>
      </c>
      <c r="D9" s="19">
        <v>343</v>
      </c>
      <c r="E9" s="19">
        <v>519049</v>
      </c>
      <c r="F9" s="19">
        <v>74159</v>
      </c>
      <c r="G9" s="19">
        <v>20289</v>
      </c>
      <c r="H9" s="19">
        <v>124853</v>
      </c>
      <c r="I9" s="19">
        <v>145335</v>
      </c>
      <c r="J9" s="19">
        <v>48853</v>
      </c>
      <c r="K9" s="19">
        <v>37367</v>
      </c>
      <c r="L9" s="19">
        <v>17577</v>
      </c>
      <c r="M9" s="19">
        <v>176517</v>
      </c>
      <c r="N9" s="19">
        <v>399021</v>
      </c>
      <c r="O9" s="19">
        <v>1824181</v>
      </c>
    </row>
    <row r="10" spans="2:16" x14ac:dyDescent="0.25">
      <c r="B10" s="17">
        <v>2008</v>
      </c>
      <c r="C10" s="19">
        <v>272342</v>
      </c>
      <c r="D10" s="19">
        <v>250</v>
      </c>
      <c r="E10" s="19">
        <v>301860</v>
      </c>
      <c r="F10" s="19">
        <v>78620</v>
      </c>
      <c r="G10" s="19">
        <v>20825</v>
      </c>
      <c r="H10" s="19">
        <v>138638</v>
      </c>
      <c r="I10" s="19">
        <v>156201</v>
      </c>
      <c r="J10" s="19">
        <v>52381</v>
      </c>
      <c r="K10" s="19">
        <v>40833</v>
      </c>
      <c r="L10" s="19">
        <v>21934</v>
      </c>
      <c r="M10" s="19">
        <v>186459</v>
      </c>
      <c r="N10" s="19">
        <v>418221</v>
      </c>
      <c r="O10" s="19">
        <v>1688564</v>
      </c>
    </row>
    <row r="11" spans="2:16" x14ac:dyDescent="0.25">
      <c r="B11" s="17">
        <v>2009</v>
      </c>
      <c r="C11" s="19">
        <v>283287</v>
      </c>
      <c r="D11" s="19">
        <v>285</v>
      </c>
      <c r="E11" s="19">
        <v>173835</v>
      </c>
      <c r="F11" s="19">
        <v>73891</v>
      </c>
      <c r="G11" s="19">
        <v>20944</v>
      </c>
      <c r="H11" s="19">
        <v>146828</v>
      </c>
      <c r="I11" s="19">
        <v>154068</v>
      </c>
      <c r="J11" s="19">
        <v>50585</v>
      </c>
      <c r="K11" s="19">
        <v>41542</v>
      </c>
      <c r="L11" s="19">
        <v>24488</v>
      </c>
      <c r="M11" s="19">
        <v>200491</v>
      </c>
      <c r="N11" s="19">
        <v>453557</v>
      </c>
      <c r="O11" s="19">
        <v>1623801</v>
      </c>
    </row>
    <row r="12" spans="2:16" x14ac:dyDescent="0.25">
      <c r="B12" s="17">
        <v>2010</v>
      </c>
      <c r="C12" s="19">
        <v>302258</v>
      </c>
      <c r="D12" s="19">
        <v>428</v>
      </c>
      <c r="E12" s="19">
        <v>97793</v>
      </c>
      <c r="F12" s="19">
        <v>83827</v>
      </c>
      <c r="G12" s="19">
        <v>22396</v>
      </c>
      <c r="H12" s="19">
        <v>269246</v>
      </c>
      <c r="I12" s="19">
        <v>173137</v>
      </c>
      <c r="J12" s="19">
        <v>56269</v>
      </c>
      <c r="K12" s="19">
        <v>44946</v>
      </c>
      <c r="L12" s="19">
        <v>27678</v>
      </c>
      <c r="M12" s="19">
        <v>212006</v>
      </c>
      <c r="N12" s="19">
        <v>475760</v>
      </c>
      <c r="O12" s="19">
        <v>1765744</v>
      </c>
      <c r="P12" s="33"/>
    </row>
    <row r="13" spans="2:16" x14ac:dyDescent="0.25">
      <c r="B13" s="17">
        <v>2011</v>
      </c>
      <c r="C13" s="19">
        <v>321851</v>
      </c>
      <c r="D13" s="19">
        <v>346</v>
      </c>
      <c r="E13" s="19">
        <v>100306</v>
      </c>
      <c r="F13" s="19">
        <v>87946</v>
      </c>
      <c r="G13" s="19">
        <v>25715</v>
      </c>
      <c r="H13" s="19">
        <v>271160</v>
      </c>
      <c r="I13" s="19">
        <v>187472</v>
      </c>
      <c r="J13" s="19">
        <v>62221</v>
      </c>
      <c r="K13" s="19">
        <v>49415</v>
      </c>
      <c r="L13" s="19">
        <v>31657</v>
      </c>
      <c r="M13" s="19">
        <v>223484</v>
      </c>
      <c r="N13" s="19">
        <v>507844</v>
      </c>
      <c r="O13" s="19">
        <v>1869417</v>
      </c>
      <c r="P13" s="33"/>
    </row>
    <row r="14" spans="2:16" x14ac:dyDescent="0.25">
      <c r="B14" s="17">
        <v>2012</v>
      </c>
      <c r="C14" s="19">
        <v>363315</v>
      </c>
      <c r="D14" s="19">
        <v>348</v>
      </c>
      <c r="E14" s="19">
        <v>101725</v>
      </c>
      <c r="F14" s="19">
        <v>93348</v>
      </c>
      <c r="G14" s="19">
        <v>26495</v>
      </c>
      <c r="H14" s="19">
        <v>393771</v>
      </c>
      <c r="I14" s="19">
        <v>205283</v>
      </c>
      <c r="J14" s="19">
        <v>65347</v>
      </c>
      <c r="K14" s="19">
        <v>53667</v>
      </c>
      <c r="L14" s="19">
        <v>36144</v>
      </c>
      <c r="M14" s="19">
        <v>231639</v>
      </c>
      <c r="N14" s="19">
        <v>539826</v>
      </c>
      <c r="O14" s="19">
        <v>2110908</v>
      </c>
      <c r="P14" s="33"/>
    </row>
    <row r="15" spans="2:16" x14ac:dyDescent="0.25">
      <c r="B15" s="17">
        <v>2013</v>
      </c>
      <c r="C15" s="19">
        <v>368739</v>
      </c>
      <c r="D15" s="19">
        <v>414</v>
      </c>
      <c r="E15" s="19">
        <v>103586</v>
      </c>
      <c r="F15" s="19">
        <v>97407</v>
      </c>
      <c r="G15" s="19">
        <v>27762</v>
      </c>
      <c r="H15" s="19">
        <v>549426</v>
      </c>
      <c r="I15" s="19">
        <v>217808</v>
      </c>
      <c r="J15" s="19">
        <v>68008</v>
      </c>
      <c r="K15" s="19">
        <v>57022</v>
      </c>
      <c r="L15" s="19">
        <v>39741</v>
      </c>
      <c r="M15" s="19">
        <v>233446</v>
      </c>
      <c r="N15" s="19">
        <v>579315</v>
      </c>
      <c r="O15" s="19">
        <v>2342674</v>
      </c>
      <c r="P15" s="33"/>
    </row>
    <row r="16" spans="2:16" x14ac:dyDescent="0.25">
      <c r="B16" s="17">
        <v>2014</v>
      </c>
      <c r="C16" s="19">
        <v>380179</v>
      </c>
      <c r="D16" s="19">
        <v>439</v>
      </c>
      <c r="E16" s="19">
        <v>113566</v>
      </c>
      <c r="F16" s="19">
        <v>97232</v>
      </c>
      <c r="G16" s="19">
        <v>27161</v>
      </c>
      <c r="H16" s="19">
        <v>569565</v>
      </c>
      <c r="I16" s="19">
        <v>220660</v>
      </c>
      <c r="J16" s="19">
        <v>69237</v>
      </c>
      <c r="K16" s="19">
        <v>58594</v>
      </c>
      <c r="L16" s="19">
        <v>43972</v>
      </c>
      <c r="M16" s="19">
        <v>252414</v>
      </c>
      <c r="N16" s="19">
        <v>603919</v>
      </c>
      <c r="O16" s="19">
        <v>2436938</v>
      </c>
      <c r="P16" s="33"/>
    </row>
    <row r="17" spans="2:16" x14ac:dyDescent="0.25">
      <c r="B17" s="17">
        <v>2015</v>
      </c>
      <c r="C17" s="19">
        <v>393297</v>
      </c>
      <c r="D17" s="19">
        <v>412</v>
      </c>
      <c r="E17" s="19">
        <v>288997</v>
      </c>
      <c r="F17" s="19">
        <v>95488</v>
      </c>
      <c r="G17" s="19">
        <v>40727</v>
      </c>
      <c r="H17" s="19">
        <v>502989</v>
      </c>
      <c r="I17" s="19">
        <v>230257</v>
      </c>
      <c r="J17" s="19">
        <v>70239</v>
      </c>
      <c r="K17" s="19">
        <v>60232</v>
      </c>
      <c r="L17" s="19">
        <v>48631</v>
      </c>
      <c r="M17" s="19">
        <v>269550</v>
      </c>
      <c r="N17" s="19">
        <v>650129</v>
      </c>
      <c r="O17" s="19">
        <v>2650948</v>
      </c>
      <c r="P17" s="33"/>
    </row>
    <row r="18" spans="2:16" x14ac:dyDescent="0.25">
      <c r="B18" s="17">
        <v>2016</v>
      </c>
      <c r="C18" s="19">
        <v>401561</v>
      </c>
      <c r="D18" s="19">
        <v>458</v>
      </c>
      <c r="E18" s="19">
        <v>4249760</v>
      </c>
      <c r="F18" s="19">
        <v>93365</v>
      </c>
      <c r="G18" s="19">
        <v>32909</v>
      </c>
      <c r="H18" s="19">
        <v>548063</v>
      </c>
      <c r="I18" s="19">
        <v>234309</v>
      </c>
      <c r="J18" s="19">
        <v>73346</v>
      </c>
      <c r="K18" s="19">
        <v>62529</v>
      </c>
      <c r="L18" s="19">
        <v>51802</v>
      </c>
      <c r="M18" s="19">
        <v>290881</v>
      </c>
      <c r="N18" s="19">
        <v>683580</v>
      </c>
      <c r="O18" s="19">
        <v>6722563</v>
      </c>
      <c r="P18" s="33"/>
    </row>
    <row r="19" spans="2:16" x14ac:dyDescent="0.25">
      <c r="B19" s="27" t="s">
        <v>34</v>
      </c>
      <c r="C19" s="28">
        <v>392146.67354631465</v>
      </c>
      <c r="D19" s="28">
        <v>470.41560271822345</v>
      </c>
      <c r="E19" s="28">
        <v>5766093.6124469824</v>
      </c>
      <c r="F19" s="28">
        <v>93741.146905545305</v>
      </c>
      <c r="G19" s="28">
        <v>37606.142730265703</v>
      </c>
      <c r="H19" s="28">
        <v>571640.91231143952</v>
      </c>
      <c r="I19" s="28">
        <v>241591.01581112319</v>
      </c>
      <c r="J19" s="28">
        <v>77984.945399730495</v>
      </c>
      <c r="K19" s="28">
        <v>64743.177390784389</v>
      </c>
      <c r="L19" s="28">
        <v>55833.554358181311</v>
      </c>
      <c r="M19" s="28">
        <v>309570.85091853741</v>
      </c>
      <c r="N19" s="28">
        <v>723589.45737829793</v>
      </c>
      <c r="O19" s="28">
        <v>8335011.9047999196</v>
      </c>
      <c r="P19" s="53">
        <f>+O19/1000</f>
        <v>8335.0119047999196</v>
      </c>
    </row>
    <row r="20" spans="2:16" x14ac:dyDescent="0.25">
      <c r="B20" s="23" t="s">
        <v>30</v>
      </c>
      <c r="C20" s="24">
        <f>+C18/$O$18</f>
        <v>5.9733318973730701E-2</v>
      </c>
      <c r="D20" s="24">
        <f t="shared" ref="D20:N20" si="0">+D18/$O$18</f>
        <v>6.8128777670064232E-5</v>
      </c>
      <c r="E20" s="24">
        <f t="shared" si="0"/>
        <v>0.6321636554391532</v>
      </c>
      <c r="F20" s="24">
        <f t="shared" si="0"/>
        <v>1.3888304207785036E-2</v>
      </c>
      <c r="G20" s="24">
        <f t="shared" si="0"/>
        <v>4.8953055553365588E-3</v>
      </c>
      <c r="H20" s="24">
        <f t="shared" si="0"/>
        <v>8.1525900166350251E-2</v>
      </c>
      <c r="I20" s="24">
        <f t="shared" si="0"/>
        <v>3.4854117395404102E-2</v>
      </c>
      <c r="J20" s="24">
        <f t="shared" si="0"/>
        <v>1.091042211132867E-2</v>
      </c>
      <c r="K20" s="24">
        <f t="shared" si="0"/>
        <v>9.3013631854398388E-3</v>
      </c>
      <c r="L20" s="24">
        <f t="shared" si="0"/>
        <v>7.7056920106215445E-3</v>
      </c>
      <c r="M20" s="24">
        <f t="shared" si="0"/>
        <v>4.3269360212764091E-2</v>
      </c>
      <c r="N20" s="24">
        <f t="shared" si="0"/>
        <v>0.10168443196441596</v>
      </c>
      <c r="O20" s="24">
        <f t="shared" ref="O20:O21" si="1">SUM(C20:N20)</f>
        <v>1</v>
      </c>
    </row>
    <row r="21" spans="2:16" x14ac:dyDescent="0.25">
      <c r="B21" s="23" t="s">
        <v>31</v>
      </c>
      <c r="C21" s="24">
        <f>+C19/$O$19</f>
        <v>4.704812398893965E-2</v>
      </c>
      <c r="D21" s="24">
        <f t="shared" ref="D21:N21" si="2">+D19/$O$19</f>
        <v>5.6438503998695335E-5</v>
      </c>
      <c r="E21" s="24">
        <f t="shared" si="2"/>
        <v>0.69179188683899029</v>
      </c>
      <c r="F21" s="24">
        <f t="shared" si="2"/>
        <v>1.1246672227494023E-2</v>
      </c>
      <c r="G21" s="24">
        <f t="shared" si="2"/>
        <v>4.5118283164789835E-3</v>
      </c>
      <c r="H21" s="24">
        <f t="shared" si="2"/>
        <v>6.8583094882233603E-2</v>
      </c>
      <c r="I21" s="24">
        <f t="shared" si="2"/>
        <v>2.8985083473245805E-2</v>
      </c>
      <c r="J21" s="24">
        <f t="shared" si="2"/>
        <v>9.356308820005519E-3</v>
      </c>
      <c r="K21" s="24">
        <f t="shared" si="2"/>
        <v>7.7676166669300682E-3</v>
      </c>
      <c r="L21" s="24">
        <f t="shared" si="2"/>
        <v>6.698677217968723E-3</v>
      </c>
      <c r="M21" s="24">
        <f t="shared" si="2"/>
        <v>3.7141020847284392E-2</v>
      </c>
      <c r="N21" s="24">
        <f t="shared" si="2"/>
        <v>8.6813248216430425E-2</v>
      </c>
      <c r="O21" s="24">
        <f t="shared" si="1"/>
        <v>1</v>
      </c>
    </row>
    <row r="22" spans="2:16" x14ac:dyDescent="0.25">
      <c r="B22" s="25" t="s">
        <v>35</v>
      </c>
      <c r="C22" s="26">
        <f>+C19/C18-1</f>
        <v>-2.3444324657238558E-2</v>
      </c>
      <c r="D22" s="26">
        <f t="shared" ref="D22:N22" si="3">+D19/D18-1</f>
        <v>2.7108302878217083E-2</v>
      </c>
      <c r="E22" s="26">
        <f t="shared" si="3"/>
        <v>0.3568045283608916</v>
      </c>
      <c r="F22" s="26">
        <f t="shared" si="3"/>
        <v>4.0287785095625139E-3</v>
      </c>
      <c r="G22" s="26">
        <f t="shared" si="3"/>
        <v>0.14273125072976089</v>
      </c>
      <c r="H22" s="26">
        <f t="shared" si="3"/>
        <v>4.3020441648933705E-2</v>
      </c>
      <c r="I22" s="26">
        <f t="shared" si="3"/>
        <v>3.1078685885404189E-2</v>
      </c>
      <c r="J22" s="26">
        <f t="shared" si="3"/>
        <v>6.3247421805285864E-2</v>
      </c>
      <c r="K22" s="26">
        <f t="shared" si="3"/>
        <v>3.5410407823320167E-2</v>
      </c>
      <c r="L22" s="26">
        <f t="shared" si="3"/>
        <v>7.7826229840185945E-2</v>
      </c>
      <c r="M22" s="26">
        <f t="shared" si="3"/>
        <v>6.4252566920965704E-2</v>
      </c>
      <c r="N22" s="26">
        <f t="shared" si="3"/>
        <v>5.8529297782699885E-2</v>
      </c>
      <c r="O22" s="26">
        <f>+O19/O18-1</f>
        <v>0.23985627279356403</v>
      </c>
    </row>
    <row r="23" spans="2:16" x14ac:dyDescent="0.25"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x14ac:dyDescent="0.25">
      <c r="B24" s="16" t="s">
        <v>28</v>
      </c>
    </row>
    <row r="25" spans="2:16" x14ac:dyDescent="0.25">
      <c r="B25" s="54" t="s">
        <v>73</v>
      </c>
      <c r="C25" s="55">
        <f>+C20*C22</f>
        <v>-1.4004073228745305E-3</v>
      </c>
      <c r="D25" s="55">
        <f t="shared" ref="D25:N25" si="4">+D20*D22</f>
        <v>1.846855539802814E-6</v>
      </c>
      <c r="E25" s="55">
        <f t="shared" si="4"/>
        <v>0.22555885492586425</v>
      </c>
      <c r="F25" s="55">
        <f t="shared" si="4"/>
        <v>5.5952901526590992E-5</v>
      </c>
      <c r="G25" s="55">
        <f t="shared" si="4"/>
        <v>6.9871308461753379E-4</v>
      </c>
      <c r="H25" s="55">
        <f t="shared" si="4"/>
        <v>3.5072802309832657E-3</v>
      </c>
      <c r="I25" s="55">
        <f t="shared" si="4"/>
        <v>1.0832201663447661E-3</v>
      </c>
      <c r="J25" s="55">
        <f t="shared" si="4"/>
        <v>6.9005606934892199E-4</v>
      </c>
      <c r="K25" s="55">
        <f t="shared" si="4"/>
        <v>3.2936506370924104E-4</v>
      </c>
      <c r="L25" s="55">
        <f t="shared" si="4"/>
        <v>5.9970495749631688E-4</v>
      </c>
      <c r="M25" s="55">
        <f t="shared" si="4"/>
        <v>2.7801674626979954E-3</v>
      </c>
      <c r="N25" s="55">
        <f t="shared" si="4"/>
        <v>5.9515183983099877E-3</v>
      </c>
      <c r="O25" s="55">
        <f>SUM(C25:N25)</f>
        <v>0.23985627279356411</v>
      </c>
    </row>
    <row r="28" spans="2:16" x14ac:dyDescent="0.25">
      <c r="B28" s="4" t="s">
        <v>72</v>
      </c>
      <c r="C28" s="4"/>
      <c r="D28" s="4" t="s">
        <v>71</v>
      </c>
      <c r="G28" s="4" t="s">
        <v>72</v>
      </c>
      <c r="H28" s="4"/>
      <c r="I28" s="56" t="s">
        <v>74</v>
      </c>
    </row>
    <row r="29" spans="2:16" x14ac:dyDescent="0.25">
      <c r="B29" s="1" t="s">
        <v>17</v>
      </c>
      <c r="D29" s="34">
        <v>0.69179188683899029</v>
      </c>
      <c r="G29" s="1" t="s">
        <v>17</v>
      </c>
      <c r="I29" s="34">
        <v>0.22555885492586425</v>
      </c>
    </row>
    <row r="30" spans="2:16" x14ac:dyDescent="0.25">
      <c r="B30" s="1" t="s">
        <v>26</v>
      </c>
      <c r="D30" s="34">
        <v>8.6813248216430425E-2</v>
      </c>
      <c r="G30" s="1" t="s">
        <v>26</v>
      </c>
      <c r="I30" s="34">
        <v>5.9515183983099877E-3</v>
      </c>
    </row>
    <row r="31" spans="2:16" x14ac:dyDescent="0.25">
      <c r="B31" s="1" t="s">
        <v>20</v>
      </c>
      <c r="D31" s="34">
        <v>6.8583094882233603E-2</v>
      </c>
      <c r="G31" s="1" t="s">
        <v>20</v>
      </c>
      <c r="I31" s="34">
        <v>3.5072802309832657E-3</v>
      </c>
    </row>
    <row r="32" spans="2:16" x14ac:dyDescent="0.25">
      <c r="B32" s="1" t="s">
        <v>15</v>
      </c>
      <c r="D32" s="34">
        <v>4.704812398893965E-2</v>
      </c>
      <c r="G32" s="1" t="s">
        <v>25</v>
      </c>
      <c r="I32" s="34">
        <v>2.7801674626979954E-3</v>
      </c>
    </row>
    <row r="33" spans="2:9" x14ac:dyDescent="0.25">
      <c r="B33" s="1" t="s">
        <v>25</v>
      </c>
      <c r="D33" s="34">
        <v>3.7141020847284392E-2</v>
      </c>
      <c r="G33" s="1" t="s">
        <v>21</v>
      </c>
      <c r="I33" s="34">
        <v>1.0832201663447661E-3</v>
      </c>
    </row>
    <row r="34" spans="2:9" x14ac:dyDescent="0.25">
      <c r="B34" s="1" t="s">
        <v>21</v>
      </c>
      <c r="D34" s="34">
        <v>2.8985083473245805E-2</v>
      </c>
      <c r="G34" s="1" t="s">
        <v>19</v>
      </c>
      <c r="I34" s="34">
        <v>6.9871308461753379E-4</v>
      </c>
    </row>
    <row r="35" spans="2:9" x14ac:dyDescent="0.25">
      <c r="B35" s="1" t="s">
        <v>18</v>
      </c>
      <c r="D35" s="34">
        <v>1.1246672227494023E-2</v>
      </c>
      <c r="G35" s="1" t="s">
        <v>22</v>
      </c>
      <c r="I35" s="34">
        <v>6.9005606934892199E-4</v>
      </c>
    </row>
    <row r="36" spans="2:9" x14ac:dyDescent="0.25">
      <c r="B36" s="1" t="s">
        <v>22</v>
      </c>
      <c r="D36" s="34">
        <v>9.356308820005519E-3</v>
      </c>
      <c r="G36" s="1" t="s">
        <v>24</v>
      </c>
      <c r="I36" s="34">
        <v>5.9970495749631688E-4</v>
      </c>
    </row>
    <row r="37" spans="2:9" x14ac:dyDescent="0.25">
      <c r="B37" s="1" t="s">
        <v>23</v>
      </c>
      <c r="D37" s="34">
        <v>7.7676166669300682E-3</v>
      </c>
      <c r="G37" s="1" t="s">
        <v>23</v>
      </c>
      <c r="I37" s="34">
        <v>3.2936506370924104E-4</v>
      </c>
    </row>
    <row r="38" spans="2:9" x14ac:dyDescent="0.25">
      <c r="B38" s="1" t="s">
        <v>24</v>
      </c>
      <c r="D38" s="34">
        <v>6.698677217968723E-3</v>
      </c>
      <c r="G38" s="1" t="s">
        <v>18</v>
      </c>
      <c r="I38" s="34">
        <v>5.5952901526590992E-5</v>
      </c>
    </row>
    <row r="39" spans="2:9" x14ac:dyDescent="0.25">
      <c r="B39" s="1" t="s">
        <v>19</v>
      </c>
      <c r="D39" s="34">
        <v>4.5118283164789835E-3</v>
      </c>
      <c r="G39" s="1" t="s">
        <v>16</v>
      </c>
      <c r="I39" s="34">
        <v>1.846855539802814E-6</v>
      </c>
    </row>
    <row r="40" spans="2:9" x14ac:dyDescent="0.25">
      <c r="B40" s="1" t="s">
        <v>16</v>
      </c>
      <c r="D40" s="34">
        <v>5.6438503998695335E-5</v>
      </c>
      <c r="G40" s="1" t="s">
        <v>15</v>
      </c>
      <c r="I40" s="34">
        <v>-1.4004073228745305E-3</v>
      </c>
    </row>
  </sheetData>
  <sortState ref="G29:I40">
    <sortCondition descending="1" ref="I29:I40"/>
  </sortState>
  <mergeCells count="4">
    <mergeCell ref="B6:O6"/>
    <mergeCell ref="B7:O7"/>
    <mergeCell ref="B23:O23"/>
    <mergeCell ref="B1:O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40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82" t="s">
        <v>82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80" t="s">
        <v>37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x14ac:dyDescent="0.25">
      <c r="B7" s="71" t="s">
        <v>32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5" ht="45" x14ac:dyDescent="0.25">
      <c r="B8" s="20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1" t="s">
        <v>25</v>
      </c>
      <c r="N8" s="21" t="s">
        <v>26</v>
      </c>
      <c r="O8" s="21" t="s">
        <v>27</v>
      </c>
    </row>
    <row r="9" spans="2:15" x14ac:dyDescent="0.25">
      <c r="B9" s="17">
        <v>2007</v>
      </c>
      <c r="C9" s="19">
        <v>572045</v>
      </c>
      <c r="D9" s="19">
        <v>260</v>
      </c>
      <c r="E9" s="19">
        <v>377534</v>
      </c>
      <c r="F9" s="19">
        <v>355516</v>
      </c>
      <c r="G9" s="19">
        <v>24900</v>
      </c>
      <c r="H9" s="19">
        <v>203311</v>
      </c>
      <c r="I9" s="19">
        <v>315456</v>
      </c>
      <c r="J9" s="19">
        <v>117764</v>
      </c>
      <c r="K9" s="19">
        <v>40823</v>
      </c>
      <c r="L9" s="19">
        <v>49271</v>
      </c>
      <c r="M9" s="19">
        <v>262244</v>
      </c>
      <c r="N9" s="19">
        <v>656552</v>
      </c>
      <c r="O9" s="19">
        <v>2975676</v>
      </c>
    </row>
    <row r="10" spans="2:15" x14ac:dyDescent="0.25">
      <c r="B10" s="17">
        <v>2008</v>
      </c>
      <c r="C10" s="19">
        <v>653750</v>
      </c>
      <c r="D10" s="19">
        <v>212</v>
      </c>
      <c r="E10" s="19">
        <v>564885</v>
      </c>
      <c r="F10" s="19">
        <v>376948</v>
      </c>
      <c r="G10" s="19">
        <v>26739</v>
      </c>
      <c r="H10" s="19">
        <v>225507</v>
      </c>
      <c r="I10" s="19">
        <v>355179</v>
      </c>
      <c r="J10" s="19">
        <v>127391</v>
      </c>
      <c r="K10" s="19">
        <v>44867</v>
      </c>
      <c r="L10" s="19">
        <v>61345</v>
      </c>
      <c r="M10" s="19">
        <v>281882</v>
      </c>
      <c r="N10" s="19">
        <v>682470</v>
      </c>
      <c r="O10" s="19">
        <v>3401175</v>
      </c>
    </row>
    <row r="11" spans="2:15" x14ac:dyDescent="0.25">
      <c r="B11" s="17">
        <v>2009</v>
      </c>
      <c r="C11" s="19">
        <v>674869</v>
      </c>
      <c r="D11" s="19">
        <v>235</v>
      </c>
      <c r="E11" s="19">
        <v>767312</v>
      </c>
      <c r="F11" s="19">
        <v>377734</v>
      </c>
      <c r="G11" s="19">
        <v>26319</v>
      </c>
      <c r="H11" s="19">
        <v>257539</v>
      </c>
      <c r="I11" s="19">
        <v>363475</v>
      </c>
      <c r="J11" s="19">
        <v>130518</v>
      </c>
      <c r="K11" s="19">
        <v>45158</v>
      </c>
      <c r="L11" s="19">
        <v>70124</v>
      </c>
      <c r="M11" s="19">
        <v>319177</v>
      </c>
      <c r="N11" s="19">
        <v>717941</v>
      </c>
      <c r="O11" s="19">
        <v>3750401</v>
      </c>
    </row>
    <row r="12" spans="2:15" x14ac:dyDescent="0.25">
      <c r="B12" s="17">
        <v>2010</v>
      </c>
      <c r="C12" s="19">
        <v>640648</v>
      </c>
      <c r="D12" s="19">
        <v>217</v>
      </c>
      <c r="E12" s="19">
        <v>814887</v>
      </c>
      <c r="F12" s="19">
        <v>405734</v>
      </c>
      <c r="G12" s="19">
        <v>28443</v>
      </c>
      <c r="H12" s="19">
        <v>289182</v>
      </c>
      <c r="I12" s="19">
        <v>400008</v>
      </c>
      <c r="J12" s="19">
        <v>141248</v>
      </c>
      <c r="K12" s="19">
        <v>47683</v>
      </c>
      <c r="L12" s="19">
        <v>81263</v>
      </c>
      <c r="M12" s="19">
        <v>328398</v>
      </c>
      <c r="N12" s="19">
        <v>744803</v>
      </c>
      <c r="O12" s="19">
        <v>3922514</v>
      </c>
    </row>
    <row r="13" spans="2:15" x14ac:dyDescent="0.25">
      <c r="B13" s="17">
        <v>2011</v>
      </c>
      <c r="C13" s="19">
        <v>614517</v>
      </c>
      <c r="D13" s="19">
        <v>481</v>
      </c>
      <c r="E13" s="19">
        <v>841869</v>
      </c>
      <c r="F13" s="19">
        <v>423586</v>
      </c>
      <c r="G13" s="19">
        <v>30037</v>
      </c>
      <c r="H13" s="19">
        <v>352208</v>
      </c>
      <c r="I13" s="19">
        <v>427055</v>
      </c>
      <c r="J13" s="19">
        <v>153206</v>
      </c>
      <c r="K13" s="19">
        <v>51751</v>
      </c>
      <c r="L13" s="19">
        <v>93417</v>
      </c>
      <c r="M13" s="19">
        <v>340893</v>
      </c>
      <c r="N13" s="19">
        <v>782329</v>
      </c>
      <c r="O13" s="19">
        <v>4111349</v>
      </c>
    </row>
    <row r="14" spans="2:15" x14ac:dyDescent="0.25">
      <c r="B14" s="17">
        <v>2012</v>
      </c>
      <c r="C14" s="19">
        <v>713576</v>
      </c>
      <c r="D14" s="19">
        <v>661</v>
      </c>
      <c r="E14" s="19">
        <v>864482</v>
      </c>
      <c r="F14" s="19">
        <v>431868</v>
      </c>
      <c r="G14" s="19">
        <v>33283</v>
      </c>
      <c r="H14" s="19">
        <v>436348</v>
      </c>
      <c r="I14" s="19">
        <v>483267</v>
      </c>
      <c r="J14" s="19">
        <v>163887</v>
      </c>
      <c r="K14" s="19">
        <v>56393</v>
      </c>
      <c r="L14" s="19">
        <v>110121</v>
      </c>
      <c r="M14" s="19">
        <v>354372</v>
      </c>
      <c r="N14" s="19">
        <v>834713</v>
      </c>
      <c r="O14" s="19">
        <v>4482971</v>
      </c>
    </row>
    <row r="15" spans="2:15" x14ac:dyDescent="0.25">
      <c r="B15" s="17">
        <v>2013</v>
      </c>
      <c r="C15" s="19">
        <v>675637</v>
      </c>
      <c r="D15" s="19">
        <v>676</v>
      </c>
      <c r="E15" s="19">
        <v>1088076</v>
      </c>
      <c r="F15" s="19">
        <v>430673</v>
      </c>
      <c r="G15" s="19">
        <v>35299</v>
      </c>
      <c r="H15" s="19">
        <v>551683</v>
      </c>
      <c r="I15" s="19">
        <v>512920</v>
      </c>
      <c r="J15" s="19">
        <v>173667</v>
      </c>
      <c r="K15" s="19">
        <v>60267</v>
      </c>
      <c r="L15" s="19">
        <v>125677</v>
      </c>
      <c r="M15" s="19">
        <v>368531</v>
      </c>
      <c r="N15" s="19">
        <v>883193</v>
      </c>
      <c r="O15" s="19">
        <v>4906299</v>
      </c>
    </row>
    <row r="16" spans="2:15" x14ac:dyDescent="0.25">
      <c r="B16" s="17">
        <v>2014</v>
      </c>
      <c r="C16" s="19">
        <v>613378</v>
      </c>
      <c r="D16" s="19">
        <v>713</v>
      </c>
      <c r="E16" s="19">
        <v>1054599</v>
      </c>
      <c r="F16" s="19">
        <v>396561</v>
      </c>
      <c r="G16" s="19">
        <v>40680</v>
      </c>
      <c r="H16" s="19">
        <v>553489</v>
      </c>
      <c r="I16" s="19">
        <v>517353</v>
      </c>
      <c r="J16" s="19">
        <v>179768</v>
      </c>
      <c r="K16" s="19">
        <v>62784</v>
      </c>
      <c r="L16" s="19">
        <v>139426</v>
      </c>
      <c r="M16" s="19">
        <v>385653</v>
      </c>
      <c r="N16" s="19">
        <v>933625</v>
      </c>
      <c r="O16" s="19">
        <v>4878029</v>
      </c>
    </row>
    <row r="17" spans="2:16" x14ac:dyDescent="0.25">
      <c r="B17" s="17">
        <v>2015</v>
      </c>
      <c r="C17" s="19">
        <v>622340</v>
      </c>
      <c r="D17" s="19">
        <v>779</v>
      </c>
      <c r="E17" s="19">
        <v>1327313</v>
      </c>
      <c r="F17" s="19">
        <v>387480</v>
      </c>
      <c r="G17" s="19">
        <v>43294</v>
      </c>
      <c r="H17" s="19">
        <v>563206</v>
      </c>
      <c r="I17" s="19">
        <v>531865</v>
      </c>
      <c r="J17" s="19">
        <v>183248</v>
      </c>
      <c r="K17" s="19">
        <v>64563</v>
      </c>
      <c r="L17" s="19">
        <v>154844</v>
      </c>
      <c r="M17" s="19">
        <v>412387</v>
      </c>
      <c r="N17" s="19">
        <v>994057</v>
      </c>
      <c r="O17" s="19">
        <v>5285376</v>
      </c>
    </row>
    <row r="18" spans="2:16" x14ac:dyDescent="0.25">
      <c r="B18" s="17">
        <v>2016</v>
      </c>
      <c r="C18" s="19">
        <v>605510</v>
      </c>
      <c r="D18" s="19">
        <v>922</v>
      </c>
      <c r="E18" s="19">
        <v>1345163</v>
      </c>
      <c r="F18" s="19">
        <v>379286</v>
      </c>
      <c r="G18" s="19">
        <v>42211</v>
      </c>
      <c r="H18" s="19">
        <v>464978</v>
      </c>
      <c r="I18" s="19">
        <v>539577</v>
      </c>
      <c r="J18" s="19">
        <v>188289</v>
      </c>
      <c r="K18" s="19">
        <v>66935</v>
      </c>
      <c r="L18" s="19">
        <v>175147</v>
      </c>
      <c r="M18" s="19">
        <v>444787</v>
      </c>
      <c r="N18" s="19">
        <v>1036713</v>
      </c>
      <c r="O18" s="19">
        <v>5289518</v>
      </c>
    </row>
    <row r="19" spans="2:16" x14ac:dyDescent="0.25">
      <c r="B19" s="27" t="s">
        <v>34</v>
      </c>
      <c r="C19" s="28">
        <v>638611.43207835348</v>
      </c>
      <c r="D19" s="28">
        <v>1009.17807295684</v>
      </c>
      <c r="E19" s="28">
        <v>1448223.6160675799</v>
      </c>
      <c r="F19" s="28">
        <v>389364.98307799333</v>
      </c>
      <c r="G19" s="28">
        <v>41031.979398003001</v>
      </c>
      <c r="H19" s="28">
        <v>474640.23183122883</v>
      </c>
      <c r="I19" s="28">
        <v>553261.78079271829</v>
      </c>
      <c r="J19" s="28">
        <v>194053.94640562916</v>
      </c>
      <c r="K19" s="28">
        <v>69486.668193970268</v>
      </c>
      <c r="L19" s="28">
        <v>194986.23053232199</v>
      </c>
      <c r="M19" s="28">
        <v>467195.9838769465</v>
      </c>
      <c r="N19" s="28">
        <v>1096000.3544916462</v>
      </c>
      <c r="O19" s="28">
        <v>5567866.3848193483</v>
      </c>
      <c r="P19" s="53">
        <f>+O19/1000</f>
        <v>5567.8663848193482</v>
      </c>
    </row>
    <row r="20" spans="2:16" x14ac:dyDescent="0.25">
      <c r="B20" s="23" t="s">
        <v>30</v>
      </c>
      <c r="C20" s="24">
        <f>+C18/$O$18</f>
        <v>0.11447356829109949</v>
      </c>
      <c r="D20" s="24">
        <f t="shared" ref="D20:N20" si="0">+D18/$O$18</f>
        <v>1.7430699734834063E-4</v>
      </c>
      <c r="E20" s="24">
        <f t="shared" si="0"/>
        <v>0.25430729227124288</v>
      </c>
      <c r="F20" s="24">
        <f t="shared" si="0"/>
        <v>7.1705210191174318E-2</v>
      </c>
      <c r="G20" s="24">
        <f t="shared" si="0"/>
        <v>7.9801221963891611E-3</v>
      </c>
      <c r="H20" s="24">
        <f t="shared" si="0"/>
        <v>8.7905552074877144E-2</v>
      </c>
      <c r="I20" s="24">
        <f t="shared" si="0"/>
        <v>0.10200872744926853</v>
      </c>
      <c r="J20" s="24">
        <f t="shared" si="0"/>
        <v>3.5596627140695995E-2</v>
      </c>
      <c r="K20" s="24">
        <f t="shared" si="0"/>
        <v>1.2654272090576117E-2</v>
      </c>
      <c r="L20" s="24">
        <f t="shared" si="0"/>
        <v>3.311209074248353E-2</v>
      </c>
      <c r="M20" s="24">
        <f t="shared" si="0"/>
        <v>8.4088380075462446E-2</v>
      </c>
      <c r="N20" s="24">
        <f t="shared" si="0"/>
        <v>0.19599385047938206</v>
      </c>
      <c r="O20" s="24">
        <f t="shared" ref="O20:O21" si="1">SUM(C20:N20)</f>
        <v>1.0000000000000002</v>
      </c>
    </row>
    <row r="21" spans="2:16" x14ac:dyDescent="0.25">
      <c r="B21" s="23" t="s">
        <v>31</v>
      </c>
      <c r="C21" s="24">
        <f>+C19/$O$19</f>
        <v>0.11469589748409048</v>
      </c>
      <c r="D21" s="24">
        <f t="shared" ref="D21:N21" si="2">+D19/$O$19</f>
        <v>1.8125041141582335E-4</v>
      </c>
      <c r="E21" s="24">
        <f t="shared" si="2"/>
        <v>0.26010387390331891</v>
      </c>
      <c r="F21" s="24">
        <f t="shared" si="2"/>
        <v>6.9930733995267461E-2</v>
      </c>
      <c r="G21" s="24">
        <f t="shared" si="2"/>
        <v>7.3694260174553923E-3</v>
      </c>
      <c r="H21" s="24">
        <f t="shared" si="2"/>
        <v>8.5246340164577911E-2</v>
      </c>
      <c r="I21" s="24">
        <f t="shared" si="2"/>
        <v>9.9366928470333446E-2</v>
      </c>
      <c r="J21" s="24">
        <f t="shared" si="2"/>
        <v>3.4852479027641992E-2</v>
      </c>
      <c r="K21" s="24">
        <f t="shared" si="2"/>
        <v>1.2479945349159954E-2</v>
      </c>
      <c r="L21" s="24">
        <f t="shared" si="2"/>
        <v>3.5019919131670831E-2</v>
      </c>
      <c r="M21" s="24">
        <f t="shared" si="2"/>
        <v>8.390933826119551E-2</v>
      </c>
      <c r="N21" s="24">
        <f t="shared" si="2"/>
        <v>0.19684386778387217</v>
      </c>
      <c r="O21" s="24">
        <f t="shared" si="1"/>
        <v>0.99999999999999989</v>
      </c>
    </row>
    <row r="22" spans="2:16" x14ac:dyDescent="0.25">
      <c r="B22" s="25" t="s">
        <v>35</v>
      </c>
      <c r="C22" s="26">
        <f>+C19/C18-1</f>
        <v>5.4667027924152345E-2</v>
      </c>
      <c r="D22" s="26">
        <f t="shared" ref="D22:N22" si="3">+D19/D18-1</f>
        <v>9.4553224465119268E-2</v>
      </c>
      <c r="E22" s="26">
        <f t="shared" si="3"/>
        <v>7.6615708332432586E-2</v>
      </c>
      <c r="F22" s="26">
        <f t="shared" si="3"/>
        <v>2.657357001838534E-2</v>
      </c>
      <c r="G22" s="26">
        <f t="shared" si="3"/>
        <v>-2.7931596076780862E-2</v>
      </c>
      <c r="H22" s="26">
        <f t="shared" si="3"/>
        <v>2.0779976324103222E-2</v>
      </c>
      <c r="I22" s="26">
        <f t="shared" si="3"/>
        <v>2.5362053595164857E-2</v>
      </c>
      <c r="J22" s="26">
        <f t="shared" si="3"/>
        <v>3.0617542212392435E-2</v>
      </c>
      <c r="K22" s="26">
        <f t="shared" si="3"/>
        <v>3.8121583535822401E-2</v>
      </c>
      <c r="L22" s="26">
        <f t="shared" si="3"/>
        <v>0.11327188323135418</v>
      </c>
      <c r="M22" s="26">
        <f t="shared" si="3"/>
        <v>5.0381382272742803E-2</v>
      </c>
      <c r="N22" s="26">
        <f t="shared" si="3"/>
        <v>5.7187818124829315E-2</v>
      </c>
      <c r="O22" s="26">
        <f>+O19/O18-1</f>
        <v>5.262263684882984E-2</v>
      </c>
    </row>
    <row r="23" spans="2:16" x14ac:dyDescent="0.25"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x14ac:dyDescent="0.25">
      <c r="B24" s="16" t="s">
        <v>28</v>
      </c>
    </row>
    <row r="25" spans="2:16" x14ac:dyDescent="0.25">
      <c r="B25" s="54" t="s">
        <v>73</v>
      </c>
      <c r="C25" s="55">
        <f>+C20*C22</f>
        <v>6.2579297543468963E-3</v>
      </c>
      <c r="D25" s="55">
        <f t="shared" ref="D25:N25" si="4">+D20*D22</f>
        <v>1.64812886461186E-5</v>
      </c>
      <c r="E25" s="55">
        <f t="shared" si="4"/>
        <v>1.9483933331464233E-2</v>
      </c>
      <c r="F25" s="55">
        <f t="shared" si="4"/>
        <v>1.9054634236982087E-3</v>
      </c>
      <c r="G25" s="55">
        <f t="shared" si="4"/>
        <v>-2.2289754983289536E-4</v>
      </c>
      <c r="H25" s="55">
        <f t="shared" si="4"/>
        <v>1.82667529087317E-3</v>
      </c>
      <c r="I25" s="55">
        <f t="shared" si="4"/>
        <v>2.5871508127429132E-3</v>
      </c>
      <c r="J25" s="55">
        <f t="shared" si="4"/>
        <v>1.0898812340990537E-3</v>
      </c>
      <c r="K25" s="55">
        <f t="shared" si="4"/>
        <v>4.8240089058592344E-4</v>
      </c>
      <c r="L25" s="55">
        <f t="shared" si="4"/>
        <v>3.750668876128598E-3</v>
      </c>
      <c r="M25" s="55">
        <f t="shared" si="4"/>
        <v>4.2364888212775625E-3</v>
      </c>
      <c r="N25" s="55">
        <f t="shared" si="4"/>
        <v>1.1208460674799891E-2</v>
      </c>
      <c r="O25" s="55">
        <f>SUM(C25:N25)</f>
        <v>5.2622636848829681E-2</v>
      </c>
    </row>
    <row r="28" spans="2:16" x14ac:dyDescent="0.25">
      <c r="B28" s="4" t="s">
        <v>72</v>
      </c>
      <c r="C28" s="4"/>
      <c r="D28" s="4" t="s">
        <v>71</v>
      </c>
      <c r="G28" s="4" t="s">
        <v>72</v>
      </c>
      <c r="H28" s="4"/>
      <c r="I28" s="56" t="s">
        <v>74</v>
      </c>
    </row>
    <row r="29" spans="2:16" x14ac:dyDescent="0.25">
      <c r="B29" s="1" t="s">
        <v>17</v>
      </c>
      <c r="D29" s="34">
        <v>0.26010387390331891</v>
      </c>
      <c r="G29" s="1" t="s">
        <v>17</v>
      </c>
      <c r="I29" s="34">
        <v>1.9483933331464233E-2</v>
      </c>
    </row>
    <row r="30" spans="2:16" x14ac:dyDescent="0.25">
      <c r="B30" s="1" t="s">
        <v>26</v>
      </c>
      <c r="D30" s="34">
        <v>0.19684386778387217</v>
      </c>
      <c r="G30" s="1" t="s">
        <v>26</v>
      </c>
      <c r="I30" s="34">
        <v>1.1208460674799891E-2</v>
      </c>
    </row>
    <row r="31" spans="2:16" x14ac:dyDescent="0.25">
      <c r="B31" s="1" t="s">
        <v>15</v>
      </c>
      <c r="D31" s="34">
        <v>0.11469589748409048</v>
      </c>
      <c r="G31" s="1" t="s">
        <v>15</v>
      </c>
      <c r="I31" s="34">
        <v>6.2579297543468963E-3</v>
      </c>
    </row>
    <row r="32" spans="2:16" x14ac:dyDescent="0.25">
      <c r="B32" s="1" t="s">
        <v>21</v>
      </c>
      <c r="D32" s="34">
        <v>9.9366928470333446E-2</v>
      </c>
      <c r="G32" s="1" t="s">
        <v>25</v>
      </c>
      <c r="I32" s="34">
        <v>4.2364888212775625E-3</v>
      </c>
    </row>
    <row r="33" spans="2:9" x14ac:dyDescent="0.25">
      <c r="B33" s="1" t="s">
        <v>20</v>
      </c>
      <c r="D33" s="34">
        <v>8.5246340164577911E-2</v>
      </c>
      <c r="G33" s="1" t="s">
        <v>24</v>
      </c>
      <c r="I33" s="34">
        <v>3.750668876128598E-3</v>
      </c>
    </row>
    <row r="34" spans="2:9" x14ac:dyDescent="0.25">
      <c r="B34" s="1" t="s">
        <v>25</v>
      </c>
      <c r="D34" s="34">
        <v>8.390933826119551E-2</v>
      </c>
      <c r="G34" s="1" t="s">
        <v>21</v>
      </c>
      <c r="I34" s="34">
        <v>2.5871508127429132E-3</v>
      </c>
    </row>
    <row r="35" spans="2:9" x14ac:dyDescent="0.25">
      <c r="B35" s="1" t="s">
        <v>18</v>
      </c>
      <c r="D35" s="34">
        <v>6.9930733995267461E-2</v>
      </c>
      <c r="G35" s="1" t="s">
        <v>18</v>
      </c>
      <c r="I35" s="34">
        <v>1.9054634236982087E-3</v>
      </c>
    </row>
    <row r="36" spans="2:9" x14ac:dyDescent="0.25">
      <c r="B36" s="1" t="s">
        <v>24</v>
      </c>
      <c r="D36" s="34">
        <v>3.5019919131670831E-2</v>
      </c>
      <c r="G36" s="1" t="s">
        <v>20</v>
      </c>
      <c r="I36" s="34">
        <v>1.82667529087317E-3</v>
      </c>
    </row>
    <row r="37" spans="2:9" x14ac:dyDescent="0.25">
      <c r="B37" s="1" t="s">
        <v>22</v>
      </c>
      <c r="D37" s="34">
        <v>3.4852479027641992E-2</v>
      </c>
      <c r="G37" s="1" t="s">
        <v>22</v>
      </c>
      <c r="I37" s="34">
        <v>1.0898812340990537E-3</v>
      </c>
    </row>
    <row r="38" spans="2:9" x14ac:dyDescent="0.25">
      <c r="B38" s="1" t="s">
        <v>23</v>
      </c>
      <c r="D38" s="34">
        <v>1.2479945349159954E-2</v>
      </c>
      <c r="G38" s="1" t="s">
        <v>23</v>
      </c>
      <c r="I38" s="34">
        <v>4.8240089058592344E-4</v>
      </c>
    </row>
    <row r="39" spans="2:9" x14ac:dyDescent="0.25">
      <c r="B39" s="1" t="s">
        <v>19</v>
      </c>
      <c r="D39" s="34">
        <v>7.3694260174553923E-3</v>
      </c>
      <c r="G39" s="1" t="s">
        <v>16</v>
      </c>
      <c r="I39" s="34">
        <v>1.64812886461186E-5</v>
      </c>
    </row>
    <row r="40" spans="2:9" x14ac:dyDescent="0.25">
      <c r="B40" s="1" t="s">
        <v>16</v>
      </c>
      <c r="D40" s="34">
        <v>1.8125041141582335E-4</v>
      </c>
      <c r="G40" s="1" t="s">
        <v>19</v>
      </c>
      <c r="I40" s="34">
        <v>-2.2289754983289536E-4</v>
      </c>
    </row>
  </sheetData>
  <sortState ref="G29:I40">
    <sortCondition descending="1" ref="I29:I40"/>
  </sortState>
  <mergeCells count="4">
    <mergeCell ref="B23:O23"/>
    <mergeCell ref="B1:O2"/>
    <mergeCell ref="B6:O6"/>
    <mergeCell ref="B7:O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40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82" t="s">
        <v>83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80" t="s">
        <v>38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x14ac:dyDescent="0.25">
      <c r="B7" s="71" t="s">
        <v>32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5" ht="45" x14ac:dyDescent="0.25">
      <c r="B8" s="20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1" t="s">
        <v>25</v>
      </c>
      <c r="N8" s="21" t="s">
        <v>26</v>
      </c>
      <c r="O8" s="21" t="s">
        <v>27</v>
      </c>
    </row>
    <row r="9" spans="2:15" x14ac:dyDescent="0.25">
      <c r="B9" s="17">
        <v>2007</v>
      </c>
      <c r="C9" s="19">
        <v>186797</v>
      </c>
      <c r="D9" s="19">
        <v>225</v>
      </c>
      <c r="E9" s="19">
        <v>650971</v>
      </c>
      <c r="F9" s="19">
        <v>45909</v>
      </c>
      <c r="G9" s="19">
        <v>735794</v>
      </c>
      <c r="H9" s="19">
        <v>159604</v>
      </c>
      <c r="I9" s="19">
        <v>94007</v>
      </c>
      <c r="J9" s="19">
        <v>44866</v>
      </c>
      <c r="K9" s="19">
        <v>21160</v>
      </c>
      <c r="L9" s="19">
        <v>9271</v>
      </c>
      <c r="M9" s="19">
        <v>177063</v>
      </c>
      <c r="N9" s="19">
        <v>349612</v>
      </c>
      <c r="O9" s="19">
        <v>2475279</v>
      </c>
    </row>
    <row r="10" spans="2:15" x14ac:dyDescent="0.25">
      <c r="B10" s="17">
        <v>2008</v>
      </c>
      <c r="C10" s="19">
        <v>234394</v>
      </c>
      <c r="D10" s="19">
        <v>300</v>
      </c>
      <c r="E10" s="19">
        <v>712184</v>
      </c>
      <c r="F10" s="19">
        <v>48095</v>
      </c>
      <c r="G10" s="19">
        <v>709500</v>
      </c>
      <c r="H10" s="19">
        <v>177868</v>
      </c>
      <c r="I10" s="19">
        <v>105373</v>
      </c>
      <c r="J10" s="19">
        <v>48560</v>
      </c>
      <c r="K10" s="19">
        <v>23198</v>
      </c>
      <c r="L10" s="19">
        <v>11352</v>
      </c>
      <c r="M10" s="19">
        <v>182002</v>
      </c>
      <c r="N10" s="19">
        <v>361024</v>
      </c>
      <c r="O10" s="19">
        <v>2613850</v>
      </c>
    </row>
    <row r="11" spans="2:15" x14ac:dyDescent="0.25">
      <c r="B11" s="17">
        <v>2009</v>
      </c>
      <c r="C11" s="19">
        <v>251981</v>
      </c>
      <c r="D11" s="19">
        <v>482</v>
      </c>
      <c r="E11" s="19">
        <v>667741</v>
      </c>
      <c r="F11" s="19">
        <v>45164</v>
      </c>
      <c r="G11" s="19">
        <v>754661</v>
      </c>
      <c r="H11" s="19">
        <v>188858</v>
      </c>
      <c r="I11" s="19">
        <v>107141</v>
      </c>
      <c r="J11" s="19">
        <v>48638</v>
      </c>
      <c r="K11" s="19">
        <v>23402</v>
      </c>
      <c r="L11" s="19">
        <v>12811</v>
      </c>
      <c r="M11" s="19">
        <v>223143</v>
      </c>
      <c r="N11" s="19">
        <v>372073</v>
      </c>
      <c r="O11" s="19">
        <v>2696095</v>
      </c>
    </row>
    <row r="12" spans="2:15" x14ac:dyDescent="0.25">
      <c r="B12" s="17">
        <v>2010</v>
      </c>
      <c r="C12" s="19">
        <v>250182</v>
      </c>
      <c r="D12" s="19">
        <v>2084</v>
      </c>
      <c r="E12" s="19">
        <v>663645</v>
      </c>
      <c r="F12" s="19">
        <v>51543</v>
      </c>
      <c r="G12" s="19">
        <v>770854</v>
      </c>
      <c r="H12" s="19">
        <v>260361</v>
      </c>
      <c r="I12" s="19">
        <v>117502</v>
      </c>
      <c r="J12" s="19">
        <v>52447</v>
      </c>
      <c r="K12" s="19">
        <v>25002</v>
      </c>
      <c r="L12" s="19">
        <v>14613</v>
      </c>
      <c r="M12" s="19">
        <v>227644</v>
      </c>
      <c r="N12" s="19">
        <v>381659</v>
      </c>
      <c r="O12" s="19">
        <v>2817536</v>
      </c>
    </row>
    <row r="13" spans="2:15" x14ac:dyDescent="0.25">
      <c r="B13" s="17">
        <v>2011</v>
      </c>
      <c r="C13" s="19">
        <v>304479</v>
      </c>
      <c r="D13" s="19">
        <v>3462</v>
      </c>
      <c r="E13" s="19">
        <v>651803</v>
      </c>
      <c r="F13" s="19">
        <v>54342</v>
      </c>
      <c r="G13" s="19">
        <v>799583</v>
      </c>
      <c r="H13" s="19">
        <v>213782</v>
      </c>
      <c r="I13" s="19">
        <v>133393</v>
      </c>
      <c r="J13" s="19">
        <v>55291</v>
      </c>
      <c r="K13" s="19">
        <v>27428</v>
      </c>
      <c r="L13" s="19">
        <v>16496</v>
      </c>
      <c r="M13" s="19">
        <v>243552</v>
      </c>
      <c r="N13" s="19">
        <v>405604</v>
      </c>
      <c r="O13" s="19">
        <v>2909215</v>
      </c>
    </row>
    <row r="14" spans="2:15" x14ac:dyDescent="0.25">
      <c r="B14" s="17">
        <v>2012</v>
      </c>
      <c r="C14" s="19">
        <v>370655</v>
      </c>
      <c r="D14" s="19">
        <v>3585</v>
      </c>
      <c r="E14" s="19">
        <v>619384</v>
      </c>
      <c r="F14" s="19">
        <v>55988</v>
      </c>
      <c r="G14" s="19">
        <v>827002</v>
      </c>
      <c r="H14" s="19">
        <v>305761</v>
      </c>
      <c r="I14" s="19">
        <v>150191</v>
      </c>
      <c r="J14" s="19">
        <v>60509</v>
      </c>
      <c r="K14" s="19">
        <v>30123</v>
      </c>
      <c r="L14" s="19">
        <v>19108</v>
      </c>
      <c r="M14" s="19">
        <v>263785</v>
      </c>
      <c r="N14" s="19">
        <v>437570</v>
      </c>
      <c r="O14" s="19">
        <v>3143661</v>
      </c>
    </row>
    <row r="15" spans="2:15" x14ac:dyDescent="0.25">
      <c r="B15" s="17">
        <v>2013</v>
      </c>
      <c r="C15" s="19">
        <v>319002</v>
      </c>
      <c r="D15" s="19">
        <v>3847</v>
      </c>
      <c r="E15" s="19">
        <v>633814</v>
      </c>
      <c r="F15" s="19">
        <v>59387</v>
      </c>
      <c r="G15" s="19">
        <v>829299</v>
      </c>
      <c r="H15" s="19">
        <v>323700</v>
      </c>
      <c r="I15" s="19">
        <v>158462</v>
      </c>
      <c r="J15" s="19">
        <v>63905</v>
      </c>
      <c r="K15" s="19">
        <v>32455</v>
      </c>
      <c r="L15" s="19">
        <v>20851</v>
      </c>
      <c r="M15" s="19">
        <v>269342</v>
      </c>
      <c r="N15" s="19">
        <v>460863</v>
      </c>
      <c r="O15" s="19">
        <v>3174927</v>
      </c>
    </row>
    <row r="16" spans="2:15" x14ac:dyDescent="0.25">
      <c r="B16" s="17">
        <v>2014</v>
      </c>
      <c r="C16" s="19">
        <v>305497</v>
      </c>
      <c r="D16" s="19">
        <v>4120</v>
      </c>
      <c r="E16" s="19">
        <v>663355</v>
      </c>
      <c r="F16" s="19">
        <v>58906</v>
      </c>
      <c r="G16" s="19">
        <v>812688</v>
      </c>
      <c r="H16" s="19">
        <v>386210</v>
      </c>
      <c r="I16" s="19">
        <v>159093</v>
      </c>
      <c r="J16" s="19">
        <v>66046</v>
      </c>
      <c r="K16" s="19">
        <v>32828</v>
      </c>
      <c r="L16" s="19">
        <v>23166</v>
      </c>
      <c r="M16" s="19">
        <v>295861</v>
      </c>
      <c r="N16" s="19">
        <v>472889</v>
      </c>
      <c r="O16" s="19">
        <v>3280659</v>
      </c>
    </row>
    <row r="17" spans="2:16" x14ac:dyDescent="0.25">
      <c r="B17" s="17">
        <v>2015</v>
      </c>
      <c r="C17" s="19">
        <v>297664</v>
      </c>
      <c r="D17" s="19">
        <v>4551</v>
      </c>
      <c r="E17" s="19">
        <v>555566</v>
      </c>
      <c r="F17" s="19">
        <v>57337</v>
      </c>
      <c r="G17" s="19">
        <v>825355</v>
      </c>
      <c r="H17" s="19">
        <v>426650</v>
      </c>
      <c r="I17" s="19">
        <v>160434</v>
      </c>
      <c r="J17" s="19">
        <v>67611</v>
      </c>
      <c r="K17" s="19">
        <v>33778</v>
      </c>
      <c r="L17" s="19">
        <v>26093</v>
      </c>
      <c r="M17" s="19">
        <v>300254</v>
      </c>
      <c r="N17" s="19">
        <v>506085</v>
      </c>
      <c r="O17" s="19">
        <v>3261378</v>
      </c>
    </row>
    <row r="18" spans="2:16" x14ac:dyDescent="0.25">
      <c r="B18" s="17">
        <v>2016</v>
      </c>
      <c r="C18" s="19">
        <v>303074</v>
      </c>
      <c r="D18" s="19">
        <v>5429</v>
      </c>
      <c r="E18" s="19">
        <v>456495</v>
      </c>
      <c r="F18" s="19">
        <v>55033</v>
      </c>
      <c r="G18" s="19">
        <v>849758</v>
      </c>
      <c r="H18" s="19">
        <v>413426</v>
      </c>
      <c r="I18" s="19">
        <v>162199</v>
      </c>
      <c r="J18" s="19">
        <v>69017</v>
      </c>
      <c r="K18" s="19">
        <v>34709</v>
      </c>
      <c r="L18" s="19">
        <v>27622</v>
      </c>
      <c r="M18" s="19">
        <v>324833</v>
      </c>
      <c r="N18" s="19">
        <v>520912</v>
      </c>
      <c r="O18" s="19">
        <v>3222507</v>
      </c>
    </row>
    <row r="19" spans="2:16" x14ac:dyDescent="0.25">
      <c r="B19" s="27" t="s">
        <v>34</v>
      </c>
      <c r="C19" s="28">
        <v>307054.609920146</v>
      </c>
      <c r="D19" s="28">
        <v>6689.0091430839602</v>
      </c>
      <c r="E19" s="28">
        <v>432846.81737532403</v>
      </c>
      <c r="F19" s="28">
        <v>55494.874370970829</v>
      </c>
      <c r="G19" s="28">
        <v>902140.11328368506</v>
      </c>
      <c r="H19" s="28">
        <v>418846.91034302459</v>
      </c>
      <c r="I19" s="28">
        <v>166093.0981795738</v>
      </c>
      <c r="J19" s="28">
        <v>71037.88921670393</v>
      </c>
      <c r="K19" s="28">
        <v>35805.090380287169</v>
      </c>
      <c r="L19" s="28">
        <v>29880.156974443882</v>
      </c>
      <c r="M19" s="28">
        <v>337975.50184602867</v>
      </c>
      <c r="N19" s="28">
        <v>545331.54616094532</v>
      </c>
      <c r="O19" s="28">
        <v>3309195.6171942167</v>
      </c>
      <c r="P19" s="53">
        <f>+O19/1000</f>
        <v>3309.1956171942165</v>
      </c>
    </row>
    <row r="20" spans="2:16" x14ac:dyDescent="0.25">
      <c r="B20" s="23" t="s">
        <v>30</v>
      </c>
      <c r="C20" s="24">
        <f>+C18/$O$18</f>
        <v>9.4049136278059289E-2</v>
      </c>
      <c r="D20" s="24">
        <f t="shared" ref="D20:N20" si="0">+D18/$O$18</f>
        <v>1.6847131751769663E-3</v>
      </c>
      <c r="E20" s="24">
        <f t="shared" si="0"/>
        <v>0.14165834240235942</v>
      </c>
      <c r="F20" s="24">
        <f t="shared" si="0"/>
        <v>1.7077697581417202E-2</v>
      </c>
      <c r="G20" s="24">
        <f t="shared" si="0"/>
        <v>0.26369469484472802</v>
      </c>
      <c r="H20" s="24">
        <f t="shared" si="0"/>
        <v>0.12829328221785088</v>
      </c>
      <c r="I20" s="24">
        <f t="shared" si="0"/>
        <v>5.033317227860172E-2</v>
      </c>
      <c r="J20" s="24">
        <f t="shared" si="0"/>
        <v>2.1417176130261315E-2</v>
      </c>
      <c r="K20" s="24">
        <f t="shared" si="0"/>
        <v>1.0770806704221279E-2</v>
      </c>
      <c r="L20" s="24">
        <f t="shared" si="0"/>
        <v>8.5715872766141399E-3</v>
      </c>
      <c r="M20" s="24">
        <f t="shared" si="0"/>
        <v>0.10080133262705093</v>
      </c>
      <c r="N20" s="24">
        <f t="shared" si="0"/>
        <v>0.16164805848365885</v>
      </c>
      <c r="O20" s="24">
        <f t="shared" ref="O20:O21" si="1">SUM(C20:N20)</f>
        <v>0.99999999999999978</v>
      </c>
    </row>
    <row r="21" spans="2:16" x14ac:dyDescent="0.25">
      <c r="B21" s="23" t="s">
        <v>31</v>
      </c>
      <c r="C21" s="24">
        <f>+C19/$O$19</f>
        <v>9.2788292213589307E-2</v>
      </c>
      <c r="D21" s="24">
        <f t="shared" ref="D21:N21" si="2">+D19/$O$19</f>
        <v>2.021339901554506E-3</v>
      </c>
      <c r="E21" s="24">
        <f t="shared" si="2"/>
        <v>0.13080121801391842</v>
      </c>
      <c r="F21" s="24">
        <f t="shared" si="2"/>
        <v>1.6769898425655336E-2</v>
      </c>
      <c r="G21" s="24">
        <f t="shared" si="2"/>
        <v>0.27261613323680961</v>
      </c>
      <c r="H21" s="24">
        <f t="shared" si="2"/>
        <v>0.12657061074502277</v>
      </c>
      <c r="I21" s="24">
        <f t="shared" si="2"/>
        <v>5.0191381046370401E-2</v>
      </c>
      <c r="J21" s="24">
        <f t="shared" si="2"/>
        <v>2.1466814729113888E-2</v>
      </c>
      <c r="K21" s="24">
        <f t="shared" si="2"/>
        <v>1.0819877251815473E-2</v>
      </c>
      <c r="L21" s="24">
        <f t="shared" si="2"/>
        <v>9.0294320526685921E-3</v>
      </c>
      <c r="M21" s="24">
        <f t="shared" si="2"/>
        <v>0.10213222212973604</v>
      </c>
      <c r="N21" s="24">
        <f t="shared" si="2"/>
        <v>0.16479278025374583</v>
      </c>
      <c r="O21" s="24">
        <f t="shared" si="1"/>
        <v>1.0000000000000002</v>
      </c>
    </row>
    <row r="22" spans="2:16" x14ac:dyDescent="0.25">
      <c r="B22" s="25" t="s">
        <v>35</v>
      </c>
      <c r="C22" s="26">
        <f>+C19/C18-1</f>
        <v>1.3134118796551242E-2</v>
      </c>
      <c r="D22" s="26">
        <f t="shared" ref="D22:N22" si="3">+D19/D18-1</f>
        <v>0.23208862462404878</v>
      </c>
      <c r="E22" s="26">
        <f t="shared" si="3"/>
        <v>-5.180381521084787E-2</v>
      </c>
      <c r="F22" s="26">
        <f t="shared" si="3"/>
        <v>8.3926802276965695E-3</v>
      </c>
      <c r="G22" s="26">
        <f t="shared" si="3"/>
        <v>6.164356591368958E-2</v>
      </c>
      <c r="H22" s="26">
        <f t="shared" si="3"/>
        <v>1.3112166005583958E-2</v>
      </c>
      <c r="I22" s="26">
        <f t="shared" si="3"/>
        <v>2.4008151588935878E-2</v>
      </c>
      <c r="J22" s="26">
        <f t="shared" si="3"/>
        <v>2.9281035349318696E-2</v>
      </c>
      <c r="K22" s="26">
        <f t="shared" si="3"/>
        <v>3.1579428398604614E-2</v>
      </c>
      <c r="L22" s="26">
        <f t="shared" si="3"/>
        <v>8.175211695184581E-2</v>
      </c>
      <c r="M22" s="26">
        <f t="shared" si="3"/>
        <v>4.0459257052173569E-2</v>
      </c>
      <c r="N22" s="26">
        <f t="shared" si="3"/>
        <v>4.6878448108212734E-2</v>
      </c>
      <c r="O22" s="26">
        <f>+O19/O18-1</f>
        <v>2.6900986466194432E-2</v>
      </c>
    </row>
    <row r="23" spans="2:16" x14ac:dyDescent="0.25"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x14ac:dyDescent="0.25">
      <c r="B24" s="16" t="s">
        <v>28</v>
      </c>
    </row>
    <row r="25" spans="2:16" x14ac:dyDescent="0.25">
      <c r="B25" s="54" t="s">
        <v>73</v>
      </c>
      <c r="C25" s="55">
        <f>+C20*C22</f>
        <v>1.2352525285890678E-3</v>
      </c>
      <c r="D25" s="55">
        <f t="shared" ref="D25:N25" si="4">+D20*D22</f>
        <v>3.9100276371283624E-4</v>
      </c>
      <c r="E25" s="55">
        <f t="shared" si="4"/>
        <v>-7.3384425928868426E-3</v>
      </c>
      <c r="F25" s="55">
        <f t="shared" si="4"/>
        <v>1.4332765482614167E-4</v>
      </c>
      <c r="G25" s="55">
        <f t="shared" si="4"/>
        <v>1.6255081302751252E-2</v>
      </c>
      <c r="H25" s="55">
        <f t="shared" si="4"/>
        <v>1.6822028138416933E-3</v>
      </c>
      <c r="I25" s="55">
        <f t="shared" si="4"/>
        <v>1.2084064300166952E-3</v>
      </c>
      <c r="J25" s="55">
        <f t="shared" si="4"/>
        <v>6.2711709135276612E-4</v>
      </c>
      <c r="K25" s="55">
        <f t="shared" si="4"/>
        <v>3.4013591911116644E-4</v>
      </c>
      <c r="L25" s="55">
        <f t="shared" si="4"/>
        <v>7.0074540550071267E-4</v>
      </c>
      <c r="M25" s="55">
        <f t="shared" si="4"/>
        <v>4.078347027959504E-3</v>
      </c>
      <c r="N25" s="55">
        <f t="shared" si="4"/>
        <v>7.5778101214195384E-3</v>
      </c>
      <c r="O25" s="55">
        <f>SUM(C25:N25)</f>
        <v>2.6900986466194529E-2</v>
      </c>
    </row>
    <row r="28" spans="2:16" x14ac:dyDescent="0.25">
      <c r="B28" s="4" t="s">
        <v>72</v>
      </c>
      <c r="C28" s="4"/>
      <c r="D28" s="4" t="s">
        <v>71</v>
      </c>
      <c r="G28" s="4" t="s">
        <v>72</v>
      </c>
      <c r="H28" s="4"/>
      <c r="I28" s="56" t="s">
        <v>74</v>
      </c>
    </row>
    <row r="29" spans="2:16" x14ac:dyDescent="0.25">
      <c r="B29" s="1" t="s">
        <v>19</v>
      </c>
      <c r="D29" s="34">
        <v>0.27261613323680961</v>
      </c>
      <c r="E29" s="33"/>
      <c r="F29" s="33"/>
      <c r="G29" s="1" t="s">
        <v>19</v>
      </c>
      <c r="I29" s="34">
        <v>1.6255081302751252E-2</v>
      </c>
      <c r="J29" s="33"/>
      <c r="K29" s="33"/>
      <c r="L29" s="33"/>
      <c r="M29" s="33"/>
      <c r="N29" s="33"/>
      <c r="O29" s="33"/>
    </row>
    <row r="30" spans="2:16" x14ac:dyDescent="0.25">
      <c r="B30" s="1" t="s">
        <v>26</v>
      </c>
      <c r="D30" s="34">
        <v>0.16479278025374583</v>
      </c>
      <c r="G30" s="1" t="s">
        <v>26</v>
      </c>
      <c r="I30" s="34">
        <v>7.5778101214195384E-3</v>
      </c>
    </row>
    <row r="31" spans="2:16" x14ac:dyDescent="0.25">
      <c r="B31" s="1" t="s">
        <v>17</v>
      </c>
      <c r="D31" s="34">
        <v>0.13080121801391842</v>
      </c>
      <c r="G31" s="1" t="s">
        <v>25</v>
      </c>
      <c r="I31" s="34">
        <v>4.078347027959504E-3</v>
      </c>
    </row>
    <row r="32" spans="2:16" x14ac:dyDescent="0.25">
      <c r="B32" s="1" t="s">
        <v>20</v>
      </c>
      <c r="D32" s="34">
        <v>0.12657061074502277</v>
      </c>
      <c r="G32" s="1" t="s">
        <v>20</v>
      </c>
      <c r="I32" s="34">
        <v>1.6822028138416933E-3</v>
      </c>
    </row>
    <row r="33" spans="2:9" x14ac:dyDescent="0.25">
      <c r="B33" s="1" t="s">
        <v>25</v>
      </c>
      <c r="D33" s="34">
        <v>0.10213222212973604</v>
      </c>
      <c r="G33" s="33" t="s">
        <v>15</v>
      </c>
      <c r="I33" s="34">
        <v>1.2352525285890678E-3</v>
      </c>
    </row>
    <row r="34" spans="2:9" x14ac:dyDescent="0.25">
      <c r="B34" s="1" t="s">
        <v>15</v>
      </c>
      <c r="D34" s="34">
        <v>9.2788292213589307E-2</v>
      </c>
      <c r="G34" s="1" t="s">
        <v>21</v>
      </c>
      <c r="I34" s="34">
        <v>1.2084064300166952E-3</v>
      </c>
    </row>
    <row r="35" spans="2:9" x14ac:dyDescent="0.25">
      <c r="B35" s="1" t="s">
        <v>21</v>
      </c>
      <c r="D35" s="34">
        <v>5.0191381046370401E-2</v>
      </c>
      <c r="G35" s="1" t="s">
        <v>24</v>
      </c>
      <c r="I35" s="34">
        <v>7.0074540550071267E-4</v>
      </c>
    </row>
    <row r="36" spans="2:9" x14ac:dyDescent="0.25">
      <c r="B36" s="1" t="s">
        <v>22</v>
      </c>
      <c r="D36" s="34">
        <v>2.1466814729113888E-2</v>
      </c>
      <c r="G36" s="1" t="s">
        <v>22</v>
      </c>
      <c r="I36" s="34">
        <v>6.2711709135276612E-4</v>
      </c>
    </row>
    <row r="37" spans="2:9" x14ac:dyDescent="0.25">
      <c r="B37" s="1" t="s">
        <v>18</v>
      </c>
      <c r="D37" s="34">
        <v>1.6769898425655336E-2</v>
      </c>
      <c r="G37" s="1" t="s">
        <v>16</v>
      </c>
      <c r="I37" s="34">
        <v>3.9100276371283624E-4</v>
      </c>
    </row>
    <row r="38" spans="2:9" x14ac:dyDescent="0.25">
      <c r="B38" s="1" t="s">
        <v>23</v>
      </c>
      <c r="D38" s="34">
        <v>1.0819877251815473E-2</v>
      </c>
      <c r="G38" s="1" t="s">
        <v>23</v>
      </c>
      <c r="I38" s="34">
        <v>3.4013591911116644E-4</v>
      </c>
    </row>
    <row r="39" spans="2:9" x14ac:dyDescent="0.25">
      <c r="B39" s="1" t="s">
        <v>24</v>
      </c>
      <c r="D39" s="34">
        <v>9.0294320526685921E-3</v>
      </c>
      <c r="G39" s="1" t="s">
        <v>18</v>
      </c>
      <c r="I39" s="34">
        <v>1.4332765482614167E-4</v>
      </c>
    </row>
    <row r="40" spans="2:9" x14ac:dyDescent="0.25">
      <c r="B40" s="1" t="s">
        <v>16</v>
      </c>
      <c r="D40" s="34">
        <v>2.021339901554506E-3</v>
      </c>
      <c r="G40" s="1" t="s">
        <v>17</v>
      </c>
      <c r="I40" s="34">
        <v>-7.3384425928868426E-3</v>
      </c>
    </row>
  </sheetData>
  <sortState ref="G29:I40">
    <sortCondition descending="1" ref="I29:I40"/>
  </sortState>
  <mergeCells count="4">
    <mergeCell ref="B6:O6"/>
    <mergeCell ref="B7:O7"/>
    <mergeCell ref="B23:O23"/>
    <mergeCell ref="B1:O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82" t="s">
        <v>84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80" t="s">
        <v>39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x14ac:dyDescent="0.25">
      <c r="B7" s="71" t="s">
        <v>32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5" ht="45" x14ac:dyDescent="0.25">
      <c r="B8" s="20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1" t="s">
        <v>25</v>
      </c>
      <c r="N8" s="21" t="s">
        <v>26</v>
      </c>
      <c r="O8" s="21" t="s">
        <v>27</v>
      </c>
    </row>
    <row r="9" spans="2:15" x14ac:dyDescent="0.25">
      <c r="B9" s="17">
        <v>2007</v>
      </c>
      <c r="C9" s="19">
        <v>736288</v>
      </c>
      <c r="D9" s="19">
        <v>241</v>
      </c>
      <c r="E9" s="19">
        <v>251053</v>
      </c>
      <c r="F9" s="19">
        <v>328469</v>
      </c>
      <c r="G9" s="19">
        <v>22737</v>
      </c>
      <c r="H9" s="19">
        <v>177147</v>
      </c>
      <c r="I9" s="19">
        <v>395475</v>
      </c>
      <c r="J9" s="19">
        <v>210537</v>
      </c>
      <c r="K9" s="19">
        <v>87036</v>
      </c>
      <c r="L9" s="19">
        <v>65088</v>
      </c>
      <c r="M9" s="19">
        <v>273966</v>
      </c>
      <c r="N9" s="19">
        <v>652824</v>
      </c>
      <c r="O9" s="19">
        <v>3200861</v>
      </c>
    </row>
    <row r="10" spans="2:15" x14ac:dyDescent="0.25">
      <c r="B10" s="17">
        <v>2008</v>
      </c>
      <c r="C10" s="19">
        <v>767285</v>
      </c>
      <c r="D10" s="19">
        <v>134</v>
      </c>
      <c r="E10" s="19">
        <v>269936</v>
      </c>
      <c r="F10" s="19">
        <v>344940</v>
      </c>
      <c r="G10" s="19">
        <v>24723</v>
      </c>
      <c r="H10" s="19">
        <v>269670</v>
      </c>
      <c r="I10" s="19">
        <v>428996</v>
      </c>
      <c r="J10" s="19">
        <v>220006</v>
      </c>
      <c r="K10" s="19">
        <v>95428</v>
      </c>
      <c r="L10" s="19">
        <v>79008</v>
      </c>
      <c r="M10" s="19">
        <v>293340</v>
      </c>
      <c r="N10" s="19">
        <v>670666</v>
      </c>
      <c r="O10" s="19">
        <v>3464132</v>
      </c>
    </row>
    <row r="11" spans="2:15" x14ac:dyDescent="0.25">
      <c r="B11" s="17">
        <v>2009</v>
      </c>
      <c r="C11" s="19">
        <v>759510</v>
      </c>
      <c r="D11" s="19">
        <v>177</v>
      </c>
      <c r="E11" s="19">
        <v>234735</v>
      </c>
      <c r="F11" s="19">
        <v>336455</v>
      </c>
      <c r="G11" s="19">
        <v>24817</v>
      </c>
      <c r="H11" s="19">
        <v>283138</v>
      </c>
      <c r="I11" s="19">
        <v>422489</v>
      </c>
      <c r="J11" s="19">
        <v>216809</v>
      </c>
      <c r="K11" s="19">
        <v>96702</v>
      </c>
      <c r="L11" s="19">
        <v>88236</v>
      </c>
      <c r="M11" s="19">
        <v>332765</v>
      </c>
      <c r="N11" s="19">
        <v>703965</v>
      </c>
      <c r="O11" s="19">
        <v>3499798</v>
      </c>
    </row>
    <row r="12" spans="2:15" x14ac:dyDescent="0.25">
      <c r="B12" s="17">
        <v>2010</v>
      </c>
      <c r="C12" s="19">
        <v>716685</v>
      </c>
      <c r="D12" s="19">
        <v>357</v>
      </c>
      <c r="E12" s="19">
        <v>308606</v>
      </c>
      <c r="F12" s="19">
        <v>358907</v>
      </c>
      <c r="G12" s="19">
        <v>26254</v>
      </c>
      <c r="H12" s="19">
        <v>305495</v>
      </c>
      <c r="I12" s="19">
        <v>478395</v>
      </c>
      <c r="J12" s="19">
        <v>243599</v>
      </c>
      <c r="K12" s="19">
        <v>103262</v>
      </c>
      <c r="L12" s="19">
        <v>100677</v>
      </c>
      <c r="M12" s="19">
        <v>366204</v>
      </c>
      <c r="N12" s="19">
        <v>730641</v>
      </c>
      <c r="O12" s="19">
        <v>3739082</v>
      </c>
    </row>
    <row r="13" spans="2:15" x14ac:dyDescent="0.25">
      <c r="B13" s="17">
        <v>2011</v>
      </c>
      <c r="C13" s="19">
        <v>759137</v>
      </c>
      <c r="D13" s="19">
        <v>301</v>
      </c>
      <c r="E13" s="19">
        <v>271396</v>
      </c>
      <c r="F13" s="19">
        <v>375378</v>
      </c>
      <c r="G13" s="19">
        <v>29065</v>
      </c>
      <c r="H13" s="19">
        <v>339386</v>
      </c>
      <c r="I13" s="19">
        <v>510668</v>
      </c>
      <c r="J13" s="19">
        <v>271112</v>
      </c>
      <c r="K13" s="19">
        <v>112683</v>
      </c>
      <c r="L13" s="19">
        <v>115596</v>
      </c>
      <c r="M13" s="19">
        <v>388350</v>
      </c>
      <c r="N13" s="19">
        <v>782517</v>
      </c>
      <c r="O13" s="19">
        <v>3955589</v>
      </c>
    </row>
    <row r="14" spans="2:15" x14ac:dyDescent="0.25">
      <c r="B14" s="17">
        <v>2012</v>
      </c>
      <c r="C14" s="19">
        <v>791356</v>
      </c>
      <c r="D14" s="19">
        <v>438</v>
      </c>
      <c r="E14" s="19">
        <v>283239</v>
      </c>
      <c r="F14" s="19">
        <v>381416</v>
      </c>
      <c r="G14" s="19">
        <v>30369</v>
      </c>
      <c r="H14" s="19">
        <v>504140</v>
      </c>
      <c r="I14" s="19">
        <v>566133</v>
      </c>
      <c r="J14" s="19">
        <v>295534</v>
      </c>
      <c r="K14" s="19">
        <v>123164</v>
      </c>
      <c r="L14" s="19">
        <v>134042</v>
      </c>
      <c r="M14" s="19">
        <v>421745</v>
      </c>
      <c r="N14" s="19">
        <v>848734</v>
      </c>
      <c r="O14" s="19">
        <v>4380310</v>
      </c>
    </row>
    <row r="15" spans="2:15" x14ac:dyDescent="0.25">
      <c r="B15" s="17">
        <v>2013</v>
      </c>
      <c r="C15" s="19">
        <v>856413</v>
      </c>
      <c r="D15" s="19">
        <v>478</v>
      </c>
      <c r="E15" s="19">
        <v>338668</v>
      </c>
      <c r="F15" s="19">
        <v>375660</v>
      </c>
      <c r="G15" s="19">
        <v>29734</v>
      </c>
      <c r="H15" s="19">
        <v>508927</v>
      </c>
      <c r="I15" s="19">
        <v>603682</v>
      </c>
      <c r="J15" s="19">
        <v>308643</v>
      </c>
      <c r="K15" s="19">
        <v>130662</v>
      </c>
      <c r="L15" s="19">
        <v>152151</v>
      </c>
      <c r="M15" s="19">
        <v>441263</v>
      </c>
      <c r="N15" s="19">
        <v>896447</v>
      </c>
      <c r="O15" s="19">
        <v>4642728</v>
      </c>
    </row>
    <row r="16" spans="2:15" x14ac:dyDescent="0.25">
      <c r="B16" s="17">
        <v>2014</v>
      </c>
      <c r="C16" s="19">
        <v>890491</v>
      </c>
      <c r="D16" s="19">
        <v>505</v>
      </c>
      <c r="E16" s="19">
        <v>326881</v>
      </c>
      <c r="F16" s="19">
        <v>348413</v>
      </c>
      <c r="G16" s="19">
        <v>30554</v>
      </c>
      <c r="H16" s="19">
        <v>546288</v>
      </c>
      <c r="I16" s="19">
        <v>617841</v>
      </c>
      <c r="J16" s="19">
        <v>312473</v>
      </c>
      <c r="K16" s="19">
        <v>138144</v>
      </c>
      <c r="L16" s="19">
        <v>167494</v>
      </c>
      <c r="M16" s="19">
        <v>475890</v>
      </c>
      <c r="N16" s="19">
        <v>943346</v>
      </c>
      <c r="O16" s="19">
        <v>4798320</v>
      </c>
    </row>
    <row r="17" spans="2:16" x14ac:dyDescent="0.25">
      <c r="B17" s="17">
        <v>2015</v>
      </c>
      <c r="C17" s="19">
        <v>920028</v>
      </c>
      <c r="D17" s="19">
        <v>555</v>
      </c>
      <c r="E17" s="19">
        <v>470200</v>
      </c>
      <c r="F17" s="19">
        <v>341420</v>
      </c>
      <c r="G17" s="19">
        <v>32160</v>
      </c>
      <c r="H17" s="19">
        <v>571335</v>
      </c>
      <c r="I17" s="19">
        <v>643432</v>
      </c>
      <c r="J17" s="19">
        <v>321098</v>
      </c>
      <c r="K17" s="19">
        <v>142213</v>
      </c>
      <c r="L17" s="19">
        <v>185991</v>
      </c>
      <c r="M17" s="19">
        <v>501266</v>
      </c>
      <c r="N17" s="19">
        <v>995678</v>
      </c>
      <c r="O17" s="19">
        <v>5125376</v>
      </c>
    </row>
    <row r="18" spans="2:16" x14ac:dyDescent="0.25">
      <c r="B18" s="17">
        <v>2016</v>
      </c>
      <c r="C18" s="19">
        <v>872043</v>
      </c>
      <c r="D18" s="19">
        <v>655</v>
      </c>
      <c r="E18" s="19">
        <v>515978</v>
      </c>
      <c r="F18" s="19">
        <v>340648</v>
      </c>
      <c r="G18" s="19">
        <v>199712</v>
      </c>
      <c r="H18" s="19">
        <v>575084</v>
      </c>
      <c r="I18" s="19">
        <v>655929</v>
      </c>
      <c r="J18" s="19">
        <v>336228</v>
      </c>
      <c r="K18" s="19">
        <v>145514</v>
      </c>
      <c r="L18" s="19">
        <v>201566</v>
      </c>
      <c r="M18" s="19">
        <v>539889</v>
      </c>
      <c r="N18" s="19">
        <v>1041425</v>
      </c>
      <c r="O18" s="19">
        <v>5424671</v>
      </c>
    </row>
    <row r="19" spans="2:16" x14ac:dyDescent="0.25">
      <c r="B19" s="27" t="s">
        <v>34</v>
      </c>
      <c r="C19" s="28">
        <v>928453.7570071104</v>
      </c>
      <c r="D19" s="28">
        <v>697.17408123790995</v>
      </c>
      <c r="E19" s="28">
        <v>555989.12770943507</v>
      </c>
      <c r="F19" s="28">
        <v>357001.19240654283</v>
      </c>
      <c r="G19" s="28">
        <v>204956.20385309914</v>
      </c>
      <c r="H19" s="28">
        <v>540197.21094160317</v>
      </c>
      <c r="I19" s="28">
        <v>706793.88763591764</v>
      </c>
      <c r="J19" s="28">
        <v>355878.17036105396</v>
      </c>
      <c r="K19" s="28">
        <v>157762.08560354356</v>
      </c>
      <c r="L19" s="28">
        <v>243194.02771544261</v>
      </c>
      <c r="M19" s="28">
        <v>594711.11618241761</v>
      </c>
      <c r="N19" s="28">
        <v>1166339.9264891669</v>
      </c>
      <c r="O19" s="28">
        <v>5811973.8799865711</v>
      </c>
      <c r="P19" s="53">
        <f>+O19/1000</f>
        <v>5811.9738799865709</v>
      </c>
    </row>
    <row r="20" spans="2:16" x14ac:dyDescent="0.25">
      <c r="B20" s="23" t="s">
        <v>30</v>
      </c>
      <c r="C20" s="24">
        <f>+C18/$O$18</f>
        <v>0.16075500246927418</v>
      </c>
      <c r="D20" s="24">
        <f t="shared" ref="D20:N20" si="0">+D18/$O$18</f>
        <v>1.207446497677002E-4</v>
      </c>
      <c r="E20" s="24">
        <f t="shared" si="0"/>
        <v>9.5116920454715134E-2</v>
      </c>
      <c r="F20" s="24">
        <f t="shared" si="0"/>
        <v>6.2796066342087842E-2</v>
      </c>
      <c r="G20" s="24">
        <f t="shared" si="0"/>
        <v>3.6815504571613651E-2</v>
      </c>
      <c r="H20" s="24">
        <f t="shared" si="0"/>
        <v>0.1060126964381803</v>
      </c>
      <c r="I20" s="24">
        <f t="shared" si="0"/>
        <v>0.12091590439309591</v>
      </c>
      <c r="J20" s="24">
        <f t="shared" si="0"/>
        <v>6.1981270384876795E-2</v>
      </c>
      <c r="K20" s="24">
        <f t="shared" si="0"/>
        <v>2.6824483918010879E-2</v>
      </c>
      <c r="L20" s="24">
        <f t="shared" si="0"/>
        <v>3.7157276450498107E-2</v>
      </c>
      <c r="M20" s="24">
        <f t="shared" si="0"/>
        <v>9.9524745371654802E-2</v>
      </c>
      <c r="N20" s="24">
        <f t="shared" si="0"/>
        <v>0.19197938455622471</v>
      </c>
      <c r="O20" s="24">
        <f t="shared" ref="O20:O21" si="1">SUM(C20:N20)</f>
        <v>1</v>
      </c>
    </row>
    <row r="21" spans="2:16" x14ac:dyDescent="0.25">
      <c r="B21" s="23" t="s">
        <v>31</v>
      </c>
      <c r="C21" s="24">
        <f>+C19/$O$19</f>
        <v>0.15974843937345012</v>
      </c>
      <c r="D21" s="24">
        <f t="shared" ref="D21:N21" si="2">+D19/$O$19</f>
        <v>1.1995478569485946E-4</v>
      </c>
      <c r="E21" s="24">
        <f t="shared" si="2"/>
        <v>9.5662702412337694E-2</v>
      </c>
      <c r="F21" s="24">
        <f t="shared" si="2"/>
        <v>6.1425119895302714E-2</v>
      </c>
      <c r="G21" s="24">
        <f t="shared" si="2"/>
        <v>3.5264474356786459E-2</v>
      </c>
      <c r="H21" s="24">
        <f t="shared" si="2"/>
        <v>9.2945567563846546E-2</v>
      </c>
      <c r="I21" s="24">
        <f t="shared" si="2"/>
        <v>0.12160995596861676</v>
      </c>
      <c r="J21" s="24">
        <f t="shared" si="2"/>
        <v>6.1231894311589062E-2</v>
      </c>
      <c r="K21" s="24">
        <f t="shared" si="2"/>
        <v>2.7144321165446818E-2</v>
      </c>
      <c r="L21" s="24">
        <f t="shared" si="2"/>
        <v>4.1843620211865877E-2</v>
      </c>
      <c r="M21" s="24">
        <f t="shared" si="2"/>
        <v>0.10232515294507685</v>
      </c>
      <c r="N21" s="24">
        <f t="shared" si="2"/>
        <v>0.20067879700998617</v>
      </c>
      <c r="O21" s="24">
        <f t="shared" si="1"/>
        <v>0.99999999999999978</v>
      </c>
    </row>
    <row r="22" spans="2:16" x14ac:dyDescent="0.25">
      <c r="B22" s="25" t="s">
        <v>35</v>
      </c>
      <c r="C22" s="26">
        <f>+C19/C18-1</f>
        <v>6.4688045207759615E-2</v>
      </c>
      <c r="D22" s="26">
        <f t="shared" ref="D22:N22" si="3">+D19/D18-1</f>
        <v>6.4387910286885397E-2</v>
      </c>
      <c r="E22" s="26">
        <f t="shared" si="3"/>
        <v>7.7544251323574009E-2</v>
      </c>
      <c r="F22" s="26">
        <f t="shared" si="3"/>
        <v>4.8006130687815007E-2</v>
      </c>
      <c r="G22" s="26">
        <f t="shared" si="3"/>
        <v>2.6258831983551945E-2</v>
      </c>
      <c r="H22" s="26">
        <f t="shared" si="3"/>
        <v>-6.0663814431277552E-2</v>
      </c>
      <c r="I22" s="26">
        <f t="shared" si="3"/>
        <v>7.7546331441234795E-2</v>
      </c>
      <c r="J22" s="26">
        <f t="shared" si="3"/>
        <v>5.8442992139423167E-2</v>
      </c>
      <c r="K22" s="26">
        <f t="shared" si="3"/>
        <v>8.4171183553084727E-2</v>
      </c>
      <c r="L22" s="26">
        <f t="shared" si="3"/>
        <v>0.20652306299397027</v>
      </c>
      <c r="M22" s="26">
        <f t="shared" si="3"/>
        <v>0.10154331016638163</v>
      </c>
      <c r="N22" s="26">
        <f t="shared" si="3"/>
        <v>0.11994615693800981</v>
      </c>
      <c r="O22" s="26">
        <f>+O19/O18-1</f>
        <v>7.1396565798473421E-2</v>
      </c>
    </row>
    <row r="23" spans="2:16" x14ac:dyDescent="0.25"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x14ac:dyDescent="0.25">
      <c r="B24" s="16" t="s">
        <v>28</v>
      </c>
    </row>
    <row r="25" spans="2:16" x14ac:dyDescent="0.25">
      <c r="B25" s="54" t="s">
        <v>73</v>
      </c>
      <c r="C25" s="55">
        <f>+C20*C22</f>
        <v>1.0398926867105918E-2</v>
      </c>
      <c r="D25" s="55">
        <f t="shared" ref="D25:N25" si="4">+D20*D22</f>
        <v>7.7744956768640785E-6</v>
      </c>
      <c r="E25" s="55">
        <f t="shared" si="4"/>
        <v>7.3757703848648278E-3</v>
      </c>
      <c r="F25" s="55">
        <f t="shared" si="4"/>
        <v>3.0145961674989705E-3</v>
      </c>
      <c r="G25" s="55">
        <f t="shared" si="4"/>
        <v>9.6673214893569135E-4</v>
      </c>
      <c r="H25" s="55">
        <f t="shared" si="4"/>
        <v>-6.4311345440851283E-3</v>
      </c>
      <c r="I25" s="55">
        <f t="shared" si="4"/>
        <v>9.3765847985836735E-3</v>
      </c>
      <c r="J25" s="55">
        <f t="shared" si="4"/>
        <v>3.6223708978948164E-3</v>
      </c>
      <c r="K25" s="55">
        <f t="shared" si="4"/>
        <v>2.2578485595796632E-3</v>
      </c>
      <c r="L25" s="55">
        <f t="shared" si="4"/>
        <v>7.6738345450705885E-3</v>
      </c>
      <c r="M25" s="55">
        <f t="shared" si="4"/>
        <v>1.0106072088504099E-2</v>
      </c>
      <c r="N25" s="55">
        <f t="shared" si="4"/>
        <v>2.3027189388843464E-2</v>
      </c>
      <c r="O25" s="55">
        <f>SUM(C25:N25)</f>
        <v>7.1396565798473449E-2</v>
      </c>
    </row>
    <row r="28" spans="2:16" x14ac:dyDescent="0.25">
      <c r="B28" s="4" t="s">
        <v>72</v>
      </c>
      <c r="C28" s="4"/>
      <c r="D28" s="4" t="s">
        <v>71</v>
      </c>
      <c r="G28" s="4" t="s">
        <v>72</v>
      </c>
      <c r="H28" s="4"/>
      <c r="I28" s="56" t="s">
        <v>74</v>
      </c>
    </row>
    <row r="29" spans="2:16" x14ac:dyDescent="0.25">
      <c r="B29" s="1" t="s">
        <v>26</v>
      </c>
      <c r="D29" s="34">
        <v>0.20067879700998617</v>
      </c>
      <c r="G29" s="1" t="s">
        <v>26</v>
      </c>
      <c r="I29" s="34">
        <v>2.3027189388843464E-2</v>
      </c>
    </row>
    <row r="30" spans="2:16" x14ac:dyDescent="0.25">
      <c r="B30" s="1" t="s">
        <v>15</v>
      </c>
      <c r="D30" s="34">
        <v>0.15974843937345012</v>
      </c>
      <c r="G30" s="1" t="s">
        <v>15</v>
      </c>
      <c r="I30" s="34">
        <v>1.0398926867105918E-2</v>
      </c>
    </row>
    <row r="31" spans="2:16" x14ac:dyDescent="0.25">
      <c r="B31" s="1" t="s">
        <v>21</v>
      </c>
      <c r="D31" s="34">
        <v>0.12160995596861676</v>
      </c>
      <c r="G31" s="1" t="s">
        <v>25</v>
      </c>
      <c r="I31" s="34">
        <v>1.0106072088504099E-2</v>
      </c>
    </row>
    <row r="32" spans="2:16" x14ac:dyDescent="0.25">
      <c r="B32" s="1" t="s">
        <v>25</v>
      </c>
      <c r="D32" s="34">
        <v>0.10232515294507685</v>
      </c>
      <c r="G32" s="1" t="s">
        <v>21</v>
      </c>
      <c r="I32" s="34">
        <v>9.3765847985836735E-3</v>
      </c>
    </row>
    <row r="33" spans="2:9" x14ac:dyDescent="0.25">
      <c r="B33" s="1" t="s">
        <v>17</v>
      </c>
      <c r="D33" s="34">
        <v>9.5662702412337694E-2</v>
      </c>
      <c r="G33" s="1" t="s">
        <v>24</v>
      </c>
      <c r="I33" s="34">
        <v>7.6738345450705885E-3</v>
      </c>
    </row>
    <row r="34" spans="2:9" x14ac:dyDescent="0.25">
      <c r="B34" s="1" t="s">
        <v>20</v>
      </c>
      <c r="D34" s="34">
        <v>9.2945567563846546E-2</v>
      </c>
      <c r="G34" s="1" t="s">
        <v>17</v>
      </c>
      <c r="I34" s="34">
        <v>7.3757703848648278E-3</v>
      </c>
    </row>
    <row r="35" spans="2:9" x14ac:dyDescent="0.25">
      <c r="B35" s="1" t="s">
        <v>18</v>
      </c>
      <c r="D35" s="34">
        <v>6.1425119895302714E-2</v>
      </c>
      <c r="G35" s="1" t="s">
        <v>22</v>
      </c>
      <c r="I35" s="34">
        <v>3.6223708978948164E-3</v>
      </c>
    </row>
    <row r="36" spans="2:9" x14ac:dyDescent="0.25">
      <c r="B36" s="1" t="s">
        <v>22</v>
      </c>
      <c r="D36" s="34">
        <v>6.1231894311589062E-2</v>
      </c>
      <c r="G36" s="1" t="s">
        <v>18</v>
      </c>
      <c r="I36" s="34">
        <v>3.0145961674989705E-3</v>
      </c>
    </row>
    <row r="37" spans="2:9" x14ac:dyDescent="0.25">
      <c r="B37" s="1" t="s">
        <v>24</v>
      </c>
      <c r="D37" s="34">
        <v>4.1843620211865877E-2</v>
      </c>
      <c r="G37" s="1" t="s">
        <v>23</v>
      </c>
      <c r="I37" s="34">
        <v>2.2578485595796632E-3</v>
      </c>
    </row>
    <row r="38" spans="2:9" x14ac:dyDescent="0.25">
      <c r="B38" s="1" t="s">
        <v>19</v>
      </c>
      <c r="D38" s="34">
        <v>3.5264474356786459E-2</v>
      </c>
      <c r="G38" s="1" t="s">
        <v>19</v>
      </c>
      <c r="I38" s="34">
        <v>9.6673214893569135E-4</v>
      </c>
    </row>
    <row r="39" spans="2:9" x14ac:dyDescent="0.25">
      <c r="B39" s="1" t="s">
        <v>23</v>
      </c>
      <c r="D39" s="34">
        <v>2.7144321165446818E-2</v>
      </c>
      <c r="G39" s="1" t="s">
        <v>16</v>
      </c>
      <c r="I39" s="34">
        <v>7.7744956768640785E-6</v>
      </c>
    </row>
    <row r="40" spans="2:9" x14ac:dyDescent="0.25">
      <c r="B40" s="1" t="s">
        <v>16</v>
      </c>
      <c r="D40" s="34">
        <v>1.1995478569485946E-4</v>
      </c>
      <c r="G40" s="1" t="s">
        <v>20</v>
      </c>
      <c r="I40" s="34">
        <v>-6.4311345440851283E-3</v>
      </c>
    </row>
  </sheetData>
  <sortState ref="G29:I40">
    <sortCondition descending="1" ref="I29:I40"/>
  </sortState>
  <mergeCells count="4">
    <mergeCell ref="B23:O23"/>
    <mergeCell ref="B1:O2"/>
    <mergeCell ref="B6:O6"/>
    <mergeCell ref="B7:O7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82" t="s">
        <v>85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80" t="s">
        <v>40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x14ac:dyDescent="0.25">
      <c r="B7" s="71" t="s">
        <v>32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5" ht="45" x14ac:dyDescent="0.25">
      <c r="B8" s="20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1" t="s">
        <v>25</v>
      </c>
      <c r="N8" s="21" t="s">
        <v>26</v>
      </c>
      <c r="O8" s="21" t="s">
        <v>27</v>
      </c>
    </row>
    <row r="9" spans="2:15" x14ac:dyDescent="0.25">
      <c r="B9" s="17">
        <v>2007</v>
      </c>
      <c r="C9" s="22">
        <v>1359513</v>
      </c>
      <c r="D9" s="22">
        <v>158682</v>
      </c>
      <c r="E9" s="22">
        <v>880695</v>
      </c>
      <c r="F9" s="22">
        <v>2388509</v>
      </c>
      <c r="G9" s="22">
        <v>96869</v>
      </c>
      <c r="H9" s="22">
        <v>460095</v>
      </c>
      <c r="I9" s="22">
        <v>813450</v>
      </c>
      <c r="J9" s="22">
        <v>612654</v>
      </c>
      <c r="K9" s="22">
        <v>139607</v>
      </c>
      <c r="L9" s="22">
        <v>144229</v>
      </c>
      <c r="M9" s="22">
        <v>264885</v>
      </c>
      <c r="N9" s="22">
        <v>1474768</v>
      </c>
      <c r="O9" s="22">
        <v>8793956</v>
      </c>
    </row>
    <row r="10" spans="2:15" x14ac:dyDescent="0.25">
      <c r="B10" s="17">
        <v>2008</v>
      </c>
      <c r="C10" s="22">
        <v>1423570</v>
      </c>
      <c r="D10" s="22">
        <v>214333</v>
      </c>
      <c r="E10" s="22">
        <v>1229108</v>
      </c>
      <c r="F10" s="22">
        <v>2677431</v>
      </c>
      <c r="G10" s="22">
        <v>113486</v>
      </c>
      <c r="H10" s="22">
        <v>1071075</v>
      </c>
      <c r="I10" s="22">
        <v>907034</v>
      </c>
      <c r="J10" s="22">
        <v>657633</v>
      </c>
      <c r="K10" s="22">
        <v>150708</v>
      </c>
      <c r="L10" s="22">
        <v>174537</v>
      </c>
      <c r="M10" s="22">
        <v>275941</v>
      </c>
      <c r="N10" s="22">
        <v>1520781</v>
      </c>
      <c r="O10" s="22">
        <v>10415637</v>
      </c>
    </row>
    <row r="11" spans="2:15" x14ac:dyDescent="0.25">
      <c r="B11" s="17">
        <v>2009</v>
      </c>
      <c r="C11" s="22">
        <v>1462209</v>
      </c>
      <c r="D11" s="22">
        <v>278213</v>
      </c>
      <c r="E11" s="22">
        <v>1163598</v>
      </c>
      <c r="F11" s="22">
        <v>2831606</v>
      </c>
      <c r="G11" s="22">
        <v>108777</v>
      </c>
      <c r="H11" s="22">
        <v>1153597</v>
      </c>
      <c r="I11" s="22">
        <v>918848</v>
      </c>
      <c r="J11" s="22">
        <v>637983</v>
      </c>
      <c r="K11" s="22">
        <v>152640</v>
      </c>
      <c r="L11" s="22">
        <v>189390</v>
      </c>
      <c r="M11" s="22">
        <v>341596</v>
      </c>
      <c r="N11" s="22">
        <v>1603517</v>
      </c>
      <c r="O11" s="22">
        <v>10841974</v>
      </c>
    </row>
    <row r="12" spans="2:15" x14ac:dyDescent="0.25">
      <c r="B12" s="17">
        <v>2010</v>
      </c>
      <c r="C12" s="22">
        <v>1510089</v>
      </c>
      <c r="D12" s="22">
        <v>124762</v>
      </c>
      <c r="E12" s="22">
        <v>1376602</v>
      </c>
      <c r="F12" s="22">
        <v>2994815</v>
      </c>
      <c r="G12" s="22">
        <v>99398</v>
      </c>
      <c r="H12" s="22">
        <v>1301469</v>
      </c>
      <c r="I12" s="22">
        <v>1027065</v>
      </c>
      <c r="J12" s="22">
        <v>728386</v>
      </c>
      <c r="K12" s="22">
        <v>164151</v>
      </c>
      <c r="L12" s="22">
        <v>218950</v>
      </c>
      <c r="M12" s="22">
        <v>380207</v>
      </c>
      <c r="N12" s="22">
        <v>1682098</v>
      </c>
      <c r="O12" s="22">
        <v>11607992</v>
      </c>
    </row>
    <row r="13" spans="2:15" x14ac:dyDescent="0.25">
      <c r="B13" s="17">
        <v>2011</v>
      </c>
      <c r="C13" s="22">
        <v>1669429</v>
      </c>
      <c r="D13" s="22">
        <v>362717</v>
      </c>
      <c r="E13" s="22">
        <v>1634296</v>
      </c>
      <c r="F13" s="22">
        <v>3272797</v>
      </c>
      <c r="G13" s="22">
        <v>119554</v>
      </c>
      <c r="H13" s="22">
        <v>1279607</v>
      </c>
      <c r="I13" s="22">
        <v>1139893</v>
      </c>
      <c r="J13" s="22">
        <v>801065</v>
      </c>
      <c r="K13" s="22">
        <v>181609</v>
      </c>
      <c r="L13" s="22">
        <v>246647</v>
      </c>
      <c r="M13" s="22">
        <v>397473</v>
      </c>
      <c r="N13" s="22">
        <v>1778345</v>
      </c>
      <c r="O13" s="22">
        <v>12883432</v>
      </c>
    </row>
    <row r="14" spans="2:15" x14ac:dyDescent="0.25">
      <c r="B14" s="17">
        <v>2012</v>
      </c>
      <c r="C14" s="22">
        <v>1796520</v>
      </c>
      <c r="D14" s="22">
        <v>149569</v>
      </c>
      <c r="E14" s="22">
        <v>1739251</v>
      </c>
      <c r="F14" s="22">
        <v>3047573</v>
      </c>
      <c r="G14" s="22">
        <v>126657</v>
      </c>
      <c r="H14" s="22">
        <v>1317677</v>
      </c>
      <c r="I14" s="22">
        <v>1235827</v>
      </c>
      <c r="J14" s="22">
        <v>838770</v>
      </c>
      <c r="K14" s="22">
        <v>200247</v>
      </c>
      <c r="L14" s="22">
        <v>288739</v>
      </c>
      <c r="M14" s="22">
        <v>438363</v>
      </c>
      <c r="N14" s="22">
        <v>1888312</v>
      </c>
      <c r="O14" s="22">
        <v>13067505</v>
      </c>
    </row>
    <row r="15" spans="2:15" x14ac:dyDescent="0.25">
      <c r="B15" s="17">
        <v>2013</v>
      </c>
      <c r="C15" s="22">
        <v>1825174</v>
      </c>
      <c r="D15" s="22">
        <v>135814</v>
      </c>
      <c r="E15" s="22">
        <v>2074575</v>
      </c>
      <c r="F15" s="22">
        <v>3205256</v>
      </c>
      <c r="G15" s="22">
        <v>141042</v>
      </c>
      <c r="H15" s="22">
        <v>1842169</v>
      </c>
      <c r="I15" s="22">
        <v>1307467</v>
      </c>
      <c r="J15" s="22">
        <v>884447</v>
      </c>
      <c r="K15" s="22">
        <v>215975</v>
      </c>
      <c r="L15" s="22">
        <v>326014</v>
      </c>
      <c r="M15" s="22">
        <v>446666</v>
      </c>
      <c r="N15" s="22">
        <v>1990076</v>
      </c>
      <c r="O15" s="22">
        <v>14394675</v>
      </c>
    </row>
    <row r="16" spans="2:15" x14ac:dyDescent="0.25">
      <c r="B16" s="17">
        <v>2014</v>
      </c>
      <c r="C16" s="22">
        <v>1939557</v>
      </c>
      <c r="D16" s="22">
        <v>130124</v>
      </c>
      <c r="E16" s="22">
        <v>2272512</v>
      </c>
      <c r="F16" s="22">
        <v>3108787</v>
      </c>
      <c r="G16" s="22">
        <v>172492</v>
      </c>
      <c r="H16" s="22">
        <v>1773501</v>
      </c>
      <c r="I16" s="22">
        <v>1363974</v>
      </c>
      <c r="J16" s="22">
        <v>914455</v>
      </c>
      <c r="K16" s="22">
        <v>227519</v>
      </c>
      <c r="L16" s="22">
        <v>340379</v>
      </c>
      <c r="M16" s="22">
        <v>481815</v>
      </c>
      <c r="N16" s="22">
        <v>2085016</v>
      </c>
      <c r="O16" s="22">
        <v>14810131</v>
      </c>
    </row>
    <row r="17" spans="2:16" x14ac:dyDescent="0.25">
      <c r="B17" s="17">
        <v>2015</v>
      </c>
      <c r="C17" s="22">
        <v>1955374</v>
      </c>
      <c r="D17" s="22">
        <v>229754</v>
      </c>
      <c r="E17" s="22">
        <v>2414821</v>
      </c>
      <c r="F17" s="22">
        <v>3044344</v>
      </c>
      <c r="G17" s="22">
        <v>179361</v>
      </c>
      <c r="H17" s="22">
        <v>1774750</v>
      </c>
      <c r="I17" s="22">
        <v>1430573</v>
      </c>
      <c r="J17" s="22">
        <v>937963</v>
      </c>
      <c r="K17" s="22">
        <v>232240</v>
      </c>
      <c r="L17" s="22">
        <v>377564</v>
      </c>
      <c r="M17" s="22">
        <v>490984</v>
      </c>
      <c r="N17" s="22">
        <v>2178640</v>
      </c>
      <c r="O17" s="22">
        <v>15246368</v>
      </c>
    </row>
    <row r="18" spans="2:16" x14ac:dyDescent="0.25">
      <c r="B18" s="17">
        <v>2016</v>
      </c>
      <c r="C18" s="22">
        <v>2000672</v>
      </c>
      <c r="D18" s="22">
        <v>80006</v>
      </c>
      <c r="E18" s="22">
        <v>2443078</v>
      </c>
      <c r="F18" s="22">
        <v>2965669</v>
      </c>
      <c r="G18" s="22">
        <v>251054</v>
      </c>
      <c r="H18" s="22">
        <v>1667460</v>
      </c>
      <c r="I18" s="22">
        <v>1454892</v>
      </c>
      <c r="J18" s="22">
        <v>969377</v>
      </c>
      <c r="K18" s="22">
        <v>238294</v>
      </c>
      <c r="L18" s="22">
        <v>420332</v>
      </c>
      <c r="M18" s="22">
        <v>509414</v>
      </c>
      <c r="N18" s="22">
        <v>2253912</v>
      </c>
      <c r="O18" s="22">
        <v>15254160</v>
      </c>
    </row>
    <row r="19" spans="2:16" x14ac:dyDescent="0.25">
      <c r="B19" s="27" t="s">
        <v>34</v>
      </c>
      <c r="C19" s="28">
        <v>2056386.5526564345</v>
      </c>
      <c r="D19" s="28">
        <v>196611.273453286</v>
      </c>
      <c r="E19" s="28">
        <v>2647525.7118001799</v>
      </c>
      <c r="F19" s="28">
        <v>2871922.4784356337</v>
      </c>
      <c r="G19" s="28">
        <v>270610.28777726798</v>
      </c>
      <c r="H19" s="28">
        <v>1652682.8201844632</v>
      </c>
      <c r="I19" s="28">
        <v>1506619.4390338715</v>
      </c>
      <c r="J19" s="28">
        <v>998690.52797895798</v>
      </c>
      <c r="K19" s="28">
        <v>247747.36896053251</v>
      </c>
      <c r="L19" s="28">
        <v>458767.82570006326</v>
      </c>
      <c r="M19" s="28">
        <v>524322.38672428858</v>
      </c>
      <c r="N19" s="28">
        <v>2353818.3306733118</v>
      </c>
      <c r="O19" s="28">
        <v>15785705.003378291</v>
      </c>
      <c r="P19" s="53">
        <f>+O19/1000</f>
        <v>15785.705003378291</v>
      </c>
    </row>
    <row r="20" spans="2:16" x14ac:dyDescent="0.25">
      <c r="B20" s="23" t="s">
        <v>30</v>
      </c>
      <c r="C20" s="24">
        <f>+C18/$O$18</f>
        <v>0.13115582896731121</v>
      </c>
      <c r="D20" s="24">
        <f t="shared" ref="D20:N20" si="0">+D18/$O$18</f>
        <v>5.24486435175716E-3</v>
      </c>
      <c r="E20" s="24">
        <f t="shared" si="0"/>
        <v>0.16015814702350048</v>
      </c>
      <c r="F20" s="24">
        <f t="shared" si="0"/>
        <v>0.19441706393534616</v>
      </c>
      <c r="G20" s="24">
        <f t="shared" si="0"/>
        <v>1.6458067831988128E-2</v>
      </c>
      <c r="H20" s="24">
        <f t="shared" si="0"/>
        <v>0.10931182051322394</v>
      </c>
      <c r="I20" s="24">
        <f t="shared" si="0"/>
        <v>9.5376736575465318E-2</v>
      </c>
      <c r="J20" s="24">
        <f t="shared" si="0"/>
        <v>6.3548369756184539E-2</v>
      </c>
      <c r="K20" s="24">
        <f t="shared" si="0"/>
        <v>1.5621574704867393E-2</v>
      </c>
      <c r="L20" s="24">
        <f t="shared" si="0"/>
        <v>2.755523739098056E-2</v>
      </c>
      <c r="M20" s="24">
        <f t="shared" si="0"/>
        <v>3.3395086979551805E-2</v>
      </c>
      <c r="N20" s="24">
        <f t="shared" si="0"/>
        <v>0.14775720196982331</v>
      </c>
      <c r="O20" s="24">
        <f t="shared" ref="O20:O21" si="1">SUM(C20:N20)</f>
        <v>1</v>
      </c>
    </row>
    <row r="21" spans="2:16" x14ac:dyDescent="0.25">
      <c r="B21" s="23" t="s">
        <v>31</v>
      </c>
      <c r="C21" s="24">
        <f>+C19/$O$19</f>
        <v>0.13026890799089103</v>
      </c>
      <c r="D21" s="24">
        <f t="shared" ref="D21:N21" si="2">+D19/$O$19</f>
        <v>1.2455020121762653E-2</v>
      </c>
      <c r="E21" s="24">
        <f t="shared" si="2"/>
        <v>0.16771665954948381</v>
      </c>
      <c r="F21" s="24">
        <f t="shared" si="2"/>
        <v>0.18193184769517834</v>
      </c>
      <c r="G21" s="24">
        <f t="shared" si="2"/>
        <v>1.7142743242658774E-2</v>
      </c>
      <c r="H21" s="24">
        <f t="shared" si="2"/>
        <v>0.10469490085053365</v>
      </c>
      <c r="I21" s="24">
        <f t="shared" si="2"/>
        <v>9.5442011535844654E-2</v>
      </c>
      <c r="J21" s="24">
        <f t="shared" si="2"/>
        <v>6.3265500512345113E-2</v>
      </c>
      <c r="K21" s="24">
        <f t="shared" si="2"/>
        <v>1.5694412692211859E-2</v>
      </c>
      <c r="L21" s="24">
        <f t="shared" si="2"/>
        <v>2.9062232291930109E-2</v>
      </c>
      <c r="M21" s="24">
        <f t="shared" si="2"/>
        <v>3.3215012355297314E-2</v>
      </c>
      <c r="N21" s="24">
        <f t="shared" si="2"/>
        <v>0.14911075116186273</v>
      </c>
      <c r="O21" s="24">
        <f t="shared" si="1"/>
        <v>1</v>
      </c>
    </row>
    <row r="22" spans="2:16" x14ac:dyDescent="0.25">
      <c r="B22" s="25" t="s">
        <v>35</v>
      </c>
      <c r="C22" s="26">
        <f>+C19/C18-1</f>
        <v>2.7847919427289591E-2</v>
      </c>
      <c r="D22" s="26">
        <f t="shared" ref="D22:N22" si="3">+D19/D18-1</f>
        <v>1.4574566089204062</v>
      </c>
      <c r="E22" s="26">
        <f t="shared" si="3"/>
        <v>8.3684479906159348E-2</v>
      </c>
      <c r="F22" s="26">
        <f t="shared" si="3"/>
        <v>-3.1610581479041056E-2</v>
      </c>
      <c r="G22" s="26">
        <f t="shared" si="3"/>
        <v>7.7896738459725778E-2</v>
      </c>
      <c r="H22" s="26">
        <f t="shared" si="3"/>
        <v>-8.8620895347035766E-3</v>
      </c>
      <c r="I22" s="26">
        <f t="shared" si="3"/>
        <v>3.5554143561083329E-2</v>
      </c>
      <c r="J22" s="26">
        <f t="shared" si="3"/>
        <v>3.0239553836080235E-2</v>
      </c>
      <c r="K22" s="26">
        <f t="shared" si="3"/>
        <v>3.9671032256508809E-2</v>
      </c>
      <c r="L22" s="26">
        <f t="shared" si="3"/>
        <v>9.1441588316053091E-2</v>
      </c>
      <c r="M22" s="26">
        <f t="shared" si="3"/>
        <v>2.9265757761444577E-2</v>
      </c>
      <c r="N22" s="26">
        <f t="shared" si="3"/>
        <v>4.4325745935649641E-2</v>
      </c>
      <c r="O22" s="26">
        <f>+O19/O18-1</f>
        <v>3.4845904551826568E-2</v>
      </c>
    </row>
    <row r="23" spans="2:16" x14ac:dyDescent="0.25"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6" x14ac:dyDescent="0.25">
      <c r="B24" s="16" t="s">
        <v>28</v>
      </c>
    </row>
    <row r="25" spans="2:16" x14ac:dyDescent="0.25">
      <c r="B25" s="54" t="s">
        <v>73</v>
      </c>
      <c r="C25" s="55">
        <f>+C20*C22</f>
        <v>3.6524169575010566E-3</v>
      </c>
      <c r="D25" s="55">
        <f t="shared" ref="D25:N25" si="4">+D20*D22</f>
        <v>7.6441622123595149E-3</v>
      </c>
      <c r="E25" s="55">
        <f t="shared" si="4"/>
        <v>1.3402751236395841E-2</v>
      </c>
      <c r="F25" s="55">
        <f t="shared" si="4"/>
        <v>-6.1456364404441945E-3</v>
      </c>
      <c r="G25" s="55">
        <f t="shared" si="4"/>
        <v>1.2820298054608053E-3</v>
      </c>
      <c r="H25" s="55">
        <f t="shared" si="4"/>
        <v>-9.6873114058963761E-4</v>
      </c>
      <c r="I25" s="55">
        <f t="shared" si="4"/>
        <v>3.3910381845917211E-3</v>
      </c>
      <c r="J25" s="55">
        <f t="shared" si="4"/>
        <v>1.9216743484372753E-3</v>
      </c>
      <c r="K25" s="55">
        <f t="shared" si="4"/>
        <v>6.1972399401425641E-4</v>
      </c>
      <c r="L25" s="55">
        <f t="shared" si="4"/>
        <v>2.5196946734571571E-3</v>
      </c>
      <c r="M25" s="55">
        <f t="shared" si="4"/>
        <v>9.773325259659349E-4</v>
      </c>
      <c r="N25" s="55">
        <f t="shared" si="4"/>
        <v>6.5494481946768591E-3</v>
      </c>
      <c r="O25" s="55">
        <f>SUM(C25:N25)</f>
        <v>3.4845904551826588E-2</v>
      </c>
    </row>
    <row r="28" spans="2:16" x14ac:dyDescent="0.25">
      <c r="B28" s="4" t="s">
        <v>72</v>
      </c>
      <c r="C28" s="4"/>
      <c r="D28" s="4" t="s">
        <v>71</v>
      </c>
      <c r="G28" s="4" t="s">
        <v>72</v>
      </c>
      <c r="H28" s="4"/>
      <c r="I28" s="56" t="s">
        <v>74</v>
      </c>
    </row>
    <row r="29" spans="2:16" x14ac:dyDescent="0.25">
      <c r="B29" s="1" t="s">
        <v>18</v>
      </c>
      <c r="D29" s="34">
        <v>0.18193184769517834</v>
      </c>
      <c r="G29" s="1" t="s">
        <v>17</v>
      </c>
      <c r="I29" s="34">
        <v>1.3402751236395841E-2</v>
      </c>
    </row>
    <row r="30" spans="2:16" x14ac:dyDescent="0.25">
      <c r="B30" s="1" t="s">
        <v>17</v>
      </c>
      <c r="D30" s="34">
        <v>0.16771665954948381</v>
      </c>
      <c r="G30" s="1" t="s">
        <v>16</v>
      </c>
      <c r="I30" s="34">
        <v>7.6441622123595149E-3</v>
      </c>
    </row>
    <row r="31" spans="2:16" x14ac:dyDescent="0.25">
      <c r="B31" s="1" t="s">
        <v>26</v>
      </c>
      <c r="D31" s="34">
        <v>0.14911075116186273</v>
      </c>
      <c r="G31" s="1" t="s">
        <v>26</v>
      </c>
      <c r="I31" s="34">
        <v>6.5494481946768591E-3</v>
      </c>
    </row>
    <row r="32" spans="2:16" x14ac:dyDescent="0.25">
      <c r="B32" s="1" t="s">
        <v>15</v>
      </c>
      <c r="D32" s="34">
        <v>0.13026890799089103</v>
      </c>
      <c r="G32" s="1" t="s">
        <v>15</v>
      </c>
      <c r="I32" s="34">
        <v>3.6524169575010566E-3</v>
      </c>
    </row>
    <row r="33" spans="2:9" x14ac:dyDescent="0.25">
      <c r="B33" s="1" t="s">
        <v>20</v>
      </c>
      <c r="D33" s="34">
        <v>0.10469490085053365</v>
      </c>
      <c r="G33" s="1" t="s">
        <v>21</v>
      </c>
      <c r="I33" s="34">
        <v>3.3910381845917211E-3</v>
      </c>
    </row>
    <row r="34" spans="2:9" x14ac:dyDescent="0.25">
      <c r="B34" s="1" t="s">
        <v>21</v>
      </c>
      <c r="D34" s="34">
        <v>9.5442011535844654E-2</v>
      </c>
      <c r="G34" s="1" t="s">
        <v>24</v>
      </c>
      <c r="I34" s="34">
        <v>2.5196946734571571E-3</v>
      </c>
    </row>
    <row r="35" spans="2:9" x14ac:dyDescent="0.25">
      <c r="B35" s="1" t="s">
        <v>22</v>
      </c>
      <c r="D35" s="34">
        <v>6.3265500512345113E-2</v>
      </c>
      <c r="G35" s="1" t="s">
        <v>22</v>
      </c>
      <c r="I35" s="34">
        <v>1.9216743484372753E-3</v>
      </c>
    </row>
    <row r="36" spans="2:9" x14ac:dyDescent="0.25">
      <c r="B36" s="1" t="s">
        <v>25</v>
      </c>
      <c r="D36" s="34">
        <v>3.3215012355297314E-2</v>
      </c>
      <c r="G36" s="1" t="s">
        <v>19</v>
      </c>
      <c r="I36" s="34">
        <v>1.2820298054608053E-3</v>
      </c>
    </row>
    <row r="37" spans="2:9" x14ac:dyDescent="0.25">
      <c r="B37" s="1" t="s">
        <v>24</v>
      </c>
      <c r="D37" s="34">
        <v>2.9062232291930109E-2</v>
      </c>
      <c r="G37" s="1" t="s">
        <v>25</v>
      </c>
      <c r="I37" s="34">
        <v>9.773325259659349E-4</v>
      </c>
    </row>
    <row r="38" spans="2:9" x14ac:dyDescent="0.25">
      <c r="B38" s="1" t="s">
        <v>19</v>
      </c>
      <c r="D38" s="34">
        <v>1.7142743242658774E-2</v>
      </c>
      <c r="G38" s="1" t="s">
        <v>23</v>
      </c>
      <c r="I38" s="34">
        <v>6.1972399401425641E-4</v>
      </c>
    </row>
    <row r="39" spans="2:9" x14ac:dyDescent="0.25">
      <c r="B39" s="1" t="s">
        <v>23</v>
      </c>
      <c r="D39" s="34">
        <v>1.5694412692211859E-2</v>
      </c>
      <c r="G39" s="1" t="s">
        <v>20</v>
      </c>
      <c r="I39" s="34">
        <v>-9.6873114058963761E-4</v>
      </c>
    </row>
    <row r="40" spans="2:9" x14ac:dyDescent="0.25">
      <c r="B40" s="1" t="s">
        <v>16</v>
      </c>
      <c r="D40" s="34">
        <v>1.2455020121762653E-2</v>
      </c>
      <c r="G40" s="1" t="s">
        <v>18</v>
      </c>
      <c r="I40" s="34">
        <v>-6.1456364404441945E-3</v>
      </c>
    </row>
  </sheetData>
  <sortState ref="G29:I40">
    <sortCondition descending="1" ref="I29:I40"/>
  </sortState>
  <mergeCells count="4">
    <mergeCell ref="B23:O23"/>
    <mergeCell ref="B1:O2"/>
    <mergeCell ref="B6:O6"/>
    <mergeCell ref="B7:O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2. Centro</vt:lpstr>
      <vt:lpstr>3. Áncash</vt:lpstr>
      <vt:lpstr>4. Apurímac</vt:lpstr>
      <vt:lpstr>5. Ayacucho</vt:lpstr>
      <vt:lpstr>6. Huancavelica</vt:lpstr>
      <vt:lpstr>7. Huánuco</vt:lpstr>
      <vt:lpstr>8. Ica</vt:lpstr>
      <vt:lpstr>9. Junín</vt:lpstr>
      <vt:lpstr>10. 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2017-11-27T14:36:02Z</dcterms:modified>
</cp:coreProperties>
</file>